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ssier Domi DFCRE 2021\questionnaire de satisfaction\"/>
    </mc:Choice>
  </mc:AlternateContent>
  <bookViews>
    <workbookView xWindow="0" yWindow="0" windowWidth="28800" windowHeight="12300" activeTab="1"/>
  </bookViews>
  <sheets>
    <sheet name="QUESTIONNAIRE 2019" sheetId="1" r:id="rId1"/>
    <sheet name="TABLEAU POURCENTAGE 2019" sheetId="2" r:id="rId2"/>
    <sheet name="Feuil1" sheetId="4" r:id="rId3"/>
  </sheets>
  <definedNames>
    <definedName name="_xlnm.Print_Area" localSheetId="1">'TABLEAU POURCENTAGE 2019'!$A$1:$AA$40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O8" i="2"/>
  <c r="O15" i="2"/>
  <c r="O22" i="2"/>
  <c r="U8" i="2"/>
  <c r="U15" i="2"/>
  <c r="AA15" i="2"/>
  <c r="AA21" i="2"/>
  <c r="AA20" i="2"/>
  <c r="AA19" i="2"/>
  <c r="AA14" i="2"/>
  <c r="AA13" i="2"/>
  <c r="AA12" i="2"/>
  <c r="AA7" i="2"/>
  <c r="AA6" i="2"/>
  <c r="AA5" i="2"/>
  <c r="U14" i="2"/>
  <c r="U13" i="2"/>
  <c r="U12" i="2"/>
  <c r="U7" i="2"/>
  <c r="U6" i="2"/>
  <c r="U5" i="2"/>
  <c r="O28" i="2"/>
  <c r="O27" i="2"/>
  <c r="O26" i="2"/>
  <c r="O21" i="2"/>
  <c r="O20" i="2"/>
  <c r="O19" i="2"/>
  <c r="O14" i="2"/>
  <c r="O13" i="2"/>
  <c r="O12" i="2"/>
  <c r="O7" i="2"/>
  <c r="O6" i="2"/>
  <c r="O5" i="2"/>
  <c r="I29" i="2"/>
  <c r="I28" i="2"/>
  <c r="I27" i="2"/>
  <c r="I26" i="2"/>
  <c r="I21" i="2"/>
  <c r="I20" i="2"/>
  <c r="I19" i="2"/>
  <c r="I15" i="2"/>
  <c r="I14" i="2"/>
  <c r="I13" i="2"/>
  <c r="I12" i="2"/>
  <c r="I8" i="2"/>
  <c r="I7" i="2"/>
  <c r="I6" i="2"/>
  <c r="I5" i="2"/>
  <c r="H22" i="2" l="1"/>
  <c r="H21" i="2"/>
  <c r="H20" i="2"/>
  <c r="H19" i="2"/>
  <c r="H15" i="2"/>
  <c r="H14" i="2"/>
  <c r="H7" i="2"/>
  <c r="H13" i="2"/>
  <c r="H12" i="2"/>
  <c r="H8" i="2"/>
  <c r="H6" i="2"/>
  <c r="H5" i="2"/>
  <c r="N22" i="2"/>
  <c r="N21" i="2"/>
  <c r="N20" i="2"/>
  <c r="N19" i="2"/>
  <c r="N15" i="2"/>
  <c r="N14" i="2"/>
  <c r="N13" i="2"/>
  <c r="N12" i="2"/>
  <c r="N8" i="2"/>
  <c r="N7" i="2"/>
  <c r="N6" i="2"/>
  <c r="N5" i="2"/>
  <c r="T15" i="2"/>
  <c r="T14" i="2"/>
  <c r="T13" i="2"/>
  <c r="T12" i="2"/>
  <c r="T8" i="2"/>
  <c r="T7" i="2"/>
  <c r="T5" i="2"/>
  <c r="T6" i="2"/>
  <c r="Z15" i="2"/>
  <c r="Z14" i="2"/>
  <c r="Z12" i="2"/>
  <c r="Z13" i="2"/>
  <c r="Z21" i="2"/>
  <c r="Z20" i="2"/>
  <c r="B20" i="2" l="1"/>
  <c r="B21" i="2"/>
  <c r="C35" i="4"/>
  <c r="C34" i="4"/>
  <c r="D31" i="4"/>
  <c r="C29" i="4"/>
  <c r="D29" i="4" s="1"/>
  <c r="J28" i="4"/>
  <c r="K28" i="4" s="1"/>
  <c r="C28" i="4"/>
  <c r="D28" i="4" s="1"/>
  <c r="J27" i="4"/>
  <c r="K27" i="4" s="1"/>
  <c r="C27" i="4"/>
  <c r="D27" i="4" s="1"/>
  <c r="J26" i="4"/>
  <c r="K26" i="4" s="1"/>
  <c r="C26" i="4"/>
  <c r="D26" i="4" s="1"/>
  <c r="J22" i="4"/>
  <c r="K22" i="4" s="1"/>
  <c r="C22" i="4"/>
  <c r="D22" i="4" s="1"/>
  <c r="W21" i="4"/>
  <c r="X21" i="4" s="1"/>
  <c r="J21" i="4"/>
  <c r="K21" i="4" s="1"/>
  <c r="C21" i="4"/>
  <c r="D21" i="4" s="1"/>
  <c r="W20" i="4"/>
  <c r="X20" i="4" s="1"/>
  <c r="J20" i="4"/>
  <c r="K20" i="4" s="1"/>
  <c r="C20" i="4"/>
  <c r="D20" i="4" s="1"/>
  <c r="W19" i="4"/>
  <c r="X19" i="4" s="1"/>
  <c r="J19" i="4"/>
  <c r="K19" i="4" s="1"/>
  <c r="C19" i="4"/>
  <c r="D19" i="4" s="1"/>
  <c r="X15" i="4"/>
  <c r="W15" i="4"/>
  <c r="Q15" i="4"/>
  <c r="R15" i="4" s="1"/>
  <c r="J15" i="4"/>
  <c r="K15" i="4" s="1"/>
  <c r="C15" i="4"/>
  <c r="D15" i="4" s="1"/>
  <c r="W14" i="4"/>
  <c r="X14" i="4" s="1"/>
  <c r="Q14" i="4"/>
  <c r="R14" i="4" s="1"/>
  <c r="J14" i="4"/>
  <c r="K14" i="4" s="1"/>
  <c r="C14" i="4"/>
  <c r="D14" i="4" s="1"/>
  <c r="W13" i="4"/>
  <c r="X13" i="4" s="1"/>
  <c r="Q13" i="4"/>
  <c r="R13" i="4" s="1"/>
  <c r="J13" i="4"/>
  <c r="K13" i="4" s="1"/>
  <c r="C13" i="4"/>
  <c r="D13" i="4" s="1"/>
  <c r="W12" i="4"/>
  <c r="X12" i="4" s="1"/>
  <c r="Q12" i="4"/>
  <c r="R12" i="4" s="1"/>
  <c r="J12" i="4"/>
  <c r="K12" i="4" s="1"/>
  <c r="C12" i="4"/>
  <c r="D12" i="4" s="1"/>
  <c r="Q8" i="4"/>
  <c r="R8" i="4" s="1"/>
  <c r="J8" i="4"/>
  <c r="K8" i="4" s="1"/>
  <c r="C8" i="4"/>
  <c r="D8" i="4" s="1"/>
  <c r="W7" i="4"/>
  <c r="X7" i="4" s="1"/>
  <c r="Q7" i="4"/>
  <c r="R7" i="4" s="1"/>
  <c r="J7" i="4"/>
  <c r="K7" i="4" s="1"/>
  <c r="C7" i="4"/>
  <c r="D7" i="4" s="1"/>
  <c r="W6" i="4"/>
  <c r="X6" i="4" s="1"/>
  <c r="Q6" i="4"/>
  <c r="R6" i="4" s="1"/>
  <c r="J6" i="4"/>
  <c r="K6" i="4" s="1"/>
  <c r="C6" i="4"/>
  <c r="D6" i="4" s="1"/>
  <c r="W5" i="4"/>
  <c r="X5" i="4" s="1"/>
  <c r="Q5" i="4"/>
  <c r="R5" i="4" s="1"/>
  <c r="J5" i="4"/>
  <c r="K5" i="4" s="1"/>
  <c r="C5" i="4"/>
  <c r="D5" i="4" s="1"/>
  <c r="Z19" i="2" l="1"/>
  <c r="Z7" i="2"/>
  <c r="Z6" i="2"/>
  <c r="Z5" i="2"/>
  <c r="N27" i="2"/>
  <c r="N28" i="2"/>
  <c r="N26" i="2"/>
  <c r="H29" i="2"/>
  <c r="H28" i="2"/>
  <c r="H27" i="2"/>
  <c r="H26" i="2"/>
</calcChain>
</file>

<file path=xl/sharedStrings.xml><?xml version="1.0" encoding="utf-8"?>
<sst xmlns="http://schemas.openxmlformats.org/spreadsheetml/2006/main" count="319" uniqueCount="78">
  <si>
    <t>LES MOYENS</t>
  </si>
  <si>
    <t>Q1</t>
  </si>
  <si>
    <t xml:space="preserve">Code </t>
  </si>
  <si>
    <t xml:space="preserve">Très satisfait </t>
  </si>
  <si>
    <t>Satisfaisant</t>
  </si>
  <si>
    <t>Insatisfait</t>
  </si>
  <si>
    <t>très insatisfait</t>
  </si>
  <si>
    <t>ID QUESTIONNAIRE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</si>
  <si>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</si>
  <si>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</si>
  <si>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</si>
  <si>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</si>
  <si>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</si>
  <si>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</si>
  <si>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</si>
  <si>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</si>
  <si>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</si>
  <si>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</si>
  <si>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</si>
  <si>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 xml:space="preserve"> 001</t>
  </si>
  <si>
    <t xml:space="preserve"> 002</t>
  </si>
  <si>
    <t xml:space="preserve"> 003</t>
  </si>
  <si>
    <t xml:space="preserve"> 004</t>
  </si>
  <si>
    <t xml:space="preserve"> 005</t>
  </si>
  <si>
    <t xml:space="preserve"> 006</t>
  </si>
  <si>
    <t xml:space="preserve"> 007</t>
  </si>
  <si>
    <t xml:space="preserve"> 008</t>
  </si>
  <si>
    <t xml:space="preserve"> 009</t>
  </si>
  <si>
    <t xml:space="preserve"> 010</t>
  </si>
  <si>
    <t xml:space="preserve"> 011</t>
  </si>
  <si>
    <t xml:space="preserve"> 012</t>
  </si>
  <si>
    <t xml:space="preserve"> 013</t>
  </si>
  <si>
    <t xml:space="preserve"> 014</t>
  </si>
  <si>
    <t xml:space="preserve"> 015</t>
  </si>
  <si>
    <t xml:space="preserve"> 016</t>
  </si>
  <si>
    <t xml:space="preserve"> 017</t>
  </si>
  <si>
    <t xml:space="preserve"> 018</t>
  </si>
  <si>
    <t xml:space="preserve"> 019</t>
  </si>
  <si>
    <t>LE BILAN DE COMPETENCES</t>
  </si>
  <si>
    <t>SEANCES</t>
  </si>
  <si>
    <t>Q13</t>
  </si>
  <si>
    <t>APPRECIATION GLOBALE</t>
  </si>
  <si>
    <t xml:space="preserve">Frequence </t>
  </si>
  <si>
    <t>Pourcentage</t>
  </si>
  <si>
    <t>Entrée de réponse</t>
  </si>
  <si>
    <t>Tout à fait</t>
  </si>
  <si>
    <t xml:space="preserve">en partie </t>
  </si>
  <si>
    <t>pas du tout</t>
  </si>
  <si>
    <t>LES SEANCES</t>
  </si>
  <si>
    <t>Partiellement</t>
  </si>
  <si>
    <t xml:space="preserve">Tout à fait </t>
  </si>
  <si>
    <t>peut- être</t>
  </si>
  <si>
    <t>Q14. ouverte</t>
  </si>
  <si>
    <t xml:space="preserve"> 020</t>
  </si>
  <si>
    <t>La qualité de l'accueil</t>
  </si>
  <si>
    <t>Les locaux et la documentation</t>
  </si>
  <si>
    <t>L'organisation logistique (pause timing)</t>
  </si>
  <si>
    <t>Les objectifs sont-ils clairs et précis</t>
  </si>
  <si>
    <t>Format (durée, séquences)</t>
  </si>
  <si>
    <t>Etes- vous satisfait de l'accompagnement proposé ?</t>
  </si>
  <si>
    <t>Ambiance générale</t>
  </si>
  <si>
    <t xml:space="preserve">Les interactions avec le chargé de bilan </t>
  </si>
  <si>
    <t>Comment vous sentez-vous à l'issue du bilan de compétences ?</t>
  </si>
  <si>
    <t>Estimez-vous que les objectifs du bilan ont rejoint vos attentes ?</t>
  </si>
  <si>
    <t>Recommanderiez-vous notre centre de bilans ?</t>
  </si>
  <si>
    <t>Q14 question ouverte : observations  suggestions d'améliorations</t>
  </si>
  <si>
    <t>Pensez-vous être en capacité de mettre rapidement en œuvre le plan action proposé ?</t>
  </si>
  <si>
    <t>DEPOUILLEMENT QUESTIONNAIRE BDC - 2019</t>
  </si>
  <si>
    <t>Taux de retour de questionnaire</t>
  </si>
  <si>
    <t>femmme</t>
  </si>
  <si>
    <t>homme</t>
  </si>
  <si>
    <t>Le matériel mis votre disposition</t>
  </si>
  <si>
    <t>Femme</t>
  </si>
  <si>
    <t>Homme</t>
  </si>
  <si>
    <t>Sans réponse</t>
  </si>
  <si>
    <t>GENRE</t>
  </si>
  <si>
    <t>Réponse</t>
  </si>
  <si>
    <t>Taux de retour du questionnaire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</si>
</sst>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49" fontId="0" fillId="0" borderId="0" xfId="0" applyNumberFormat="1"/>
    <xf numFmtId="0" fontId="0" fillId="0" borderId="2" xfId="0" applyBorder="1"/>
    <xf numFmtId="49" fontId="0" fillId="0" borderId="2" xfId="0" applyNumberForma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1" fillId="0" borderId="15" xfId="0" applyFont="1" applyBorder="1"/>
    <xf numFmtId="0" fontId="1" fillId="0" borderId="0" xfId="0" applyFont="1" applyBorder="1"/>
    <xf numFmtId="0" fontId="1" fillId="0" borderId="16" xfId="0" applyFont="1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1" fillId="0" borderId="0" xfId="0" applyFont="1" applyAlignment="1"/>
    <xf numFmtId="0" fontId="0" fillId="0" borderId="15" xfId="0" applyBorder="1"/>
    <xf numFmtId="0" fontId="0" fillId="0" borderId="17" xfId="0" applyBorder="1"/>
    <xf numFmtId="0" fontId="0" fillId="0" borderId="0" xfId="0" applyFill="1" applyBorder="1"/>
    <xf numFmtId="0" fontId="3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3" fillId="2" borderId="14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3" fillId="3" borderId="13" xfId="0" applyFont="1" applyFill="1" applyBorder="1"/>
    <xf numFmtId="0" fontId="3" fillId="5" borderId="13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4" fillId="4" borderId="13" xfId="0" applyFont="1" applyFill="1" applyBorder="1"/>
    <xf numFmtId="0" fontId="4" fillId="4" borderId="12" xfId="0" applyFont="1" applyFill="1" applyBorder="1"/>
    <xf numFmtId="0" fontId="4" fillId="4" borderId="14" xfId="0" applyFont="1" applyFill="1" applyBorder="1"/>
    <xf numFmtId="0" fontId="1" fillId="3" borderId="12" xfId="0" applyFont="1" applyFill="1" applyBorder="1"/>
    <xf numFmtId="0" fontId="1" fillId="5" borderId="12" xfId="0" applyFont="1" applyFill="1" applyBorder="1"/>
    <xf numFmtId="0" fontId="1" fillId="2" borderId="12" xfId="0" applyFont="1" applyFill="1" applyBorder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9" fontId="0" fillId="0" borderId="16" xfId="1" applyFont="1" applyBorder="1"/>
    <xf numFmtId="9" fontId="0" fillId="0" borderId="19" xfId="1" applyFont="1" applyBorder="1"/>
    <xf numFmtId="0" fontId="0" fillId="0" borderId="0" xfId="0" applyFill="1" applyBorder="1" applyAlignment="1">
      <alignment horizontal="center"/>
    </xf>
    <xf numFmtId="0" fontId="0" fillId="0" borderId="21" xfId="0" applyBorder="1"/>
    <xf numFmtId="9" fontId="0" fillId="0" borderId="22" xfId="1" applyFont="1" applyBorder="1"/>
    <xf numFmtId="9" fontId="0" fillId="0" borderId="0" xfId="1" applyFont="1" applyBorder="1"/>
    <xf numFmtId="0" fontId="1" fillId="0" borderId="14" xfId="0" applyFont="1" applyBorder="1"/>
    <xf numFmtId="0" fontId="1" fillId="0" borderId="23" xfId="0" applyFont="1" applyBorder="1"/>
    <xf numFmtId="0" fontId="0" fillId="0" borderId="24" xfId="0" applyBorder="1"/>
    <xf numFmtId="0" fontId="0" fillId="0" borderId="25" xfId="0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 applyBorder="1"/>
    <xf numFmtId="0" fontId="0" fillId="0" borderId="0" xfId="0" applyAlignment="1">
      <alignment horizontal="center"/>
    </xf>
    <xf numFmtId="0" fontId="1" fillId="0" borderId="23" xfId="0" applyFont="1" applyBorder="1" applyAlignment="1">
      <alignment horizontal="center"/>
    </xf>
    <xf numFmtId="0" fontId="8" fillId="7" borderId="26" xfId="0" applyFont="1" applyFill="1" applyBorder="1" applyAlignment="1"/>
    <xf numFmtId="0" fontId="5" fillId="6" borderId="2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6" borderId="20" xfId="0" applyFont="1" applyFill="1" applyBorder="1" applyAlignment="1"/>
    <xf numFmtId="0" fontId="0" fillId="0" borderId="23" xfId="0" applyFill="1" applyBorder="1" applyAlignment="1">
      <alignment horizontal="left"/>
    </xf>
    <xf numFmtId="9" fontId="0" fillId="0" borderId="14" xfId="1" applyFont="1" applyFill="1" applyBorder="1" applyAlignment="1">
      <alignment horizontal="center"/>
    </xf>
    <xf numFmtId="0" fontId="0" fillId="0" borderId="23" xfId="0" applyFill="1" applyBorder="1"/>
    <xf numFmtId="0" fontId="0" fillId="0" borderId="24" xfId="0" applyFill="1" applyBorder="1" applyAlignment="1">
      <alignment horizontal="left"/>
    </xf>
    <xf numFmtId="9" fontId="0" fillId="0" borderId="16" xfId="1" applyFont="1" applyFill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/>
    <xf numFmtId="9" fontId="0" fillId="0" borderId="19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0" fillId="0" borderId="0" xfId="0" applyNumberFormat="1" applyBorder="1" applyAlignment="1"/>
    <xf numFmtId="0" fontId="5" fillId="0" borderId="26" xfId="0" applyFont="1" applyFill="1" applyBorder="1" applyAlignment="1">
      <alignment horizontal="center"/>
    </xf>
    <xf numFmtId="9" fontId="0" fillId="0" borderId="24" xfId="0" applyNumberFormat="1" applyBorder="1" applyAlignment="1"/>
    <xf numFmtId="9" fontId="0" fillId="0" borderId="25" xfId="0" applyNumberFormat="1" applyBorder="1" applyAlignment="1"/>
    <xf numFmtId="0" fontId="4" fillId="0" borderId="0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'TABLEAU POURCENTAGE 2019'!$B$1</c:f>
              <c:strCache>
                <c:ptCount val="1"/>
                <c:pt idx="0">
                  <c:v>Pourcentage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DC2-4BBA-8C3E-53AC7D368B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DC2-4BBA-8C3E-53AC7D368B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DC2-4BBA-8C3E-53AC7D368B7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'TABLEAU POURCENTAGE 2019'!$A$2:$A$4</c:f>
              <c:strCache>
                <c:ptCount val="3"/>
                <c:pt idx="0">
                  <c:v>Femme</c:v>
                </c:pt>
                <c:pt idx="1">
                  <c:v>Homme</c:v>
                </c:pt>
                <c:pt idx="2">
                  <c:v>Sans réponse</c:v>
                </c:pt>
              </c:strCache>
            </c:strRef>
          </c:cat>
          <c:val>
            <c:numRef>
              <c:f>'TABLEAU POURCENTAGE 2019'!$B$2:$B$4</c:f>
              <c:numCache>
                <c:formatCode>0%</c:formatCode>
                <c:ptCount val="3"/>
                <c:pt idx="0">
                  <c:v>0.46</c:v>
                </c:pt>
                <c:pt idx="1">
                  <c:v>0.38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C-4693-A023-6AD5910169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Taux de retour questionnaire 2019</a:t>
            </a:r>
          </a:p>
        </c:rich>
      </c:tx>
      <c:layout>
        <c:manualLayout>
          <c:xMode val="edge"/>
          <c:yMode val="edge"/>
          <c:x val="0.1815895459876026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F64-437E-B900-F2E5E09FE10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F64-437E-B900-F2E5E09FE10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'TABLEAU POURCENTAGE 2019'!$A$20:$A$21</c:f>
              <c:strCache>
                <c:ptCount val="2"/>
                <c:pt idx="0">
                  <c:v>Réponse</c:v>
                </c:pt>
                <c:pt idx="1">
                  <c:v>Sans réponse</c:v>
                </c:pt>
              </c:strCache>
            </c:strRef>
          </c:cat>
          <c:val>
            <c:numRef>
              <c:f>'TABLEAU POURCENTAGE 2019'!$B$20:$B$21</c:f>
              <c:numCache>
                <c:formatCode>0%</c:formatCode>
                <c:ptCount val="2"/>
                <c:pt idx="0">
                  <c:v>0.84615384615384615</c:v>
                </c:pt>
                <c:pt idx="1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C-4B35-8D22-75B262FFBC7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696480844550753"/>
          <c:y val="0.46170093321668126"/>
          <c:w val="0.20529683235271867"/>
          <c:h val="0.1655103528725576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</xdr:rowOff>
    </xdr:from>
    <xdr:to>
      <xdr:col>3</xdr:col>
      <xdr:colOff>0</xdr:colOff>
      <xdr:row>16</xdr:row>
      <xdr:rowOff>133350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ACBAE02E-7D38-4CBC-A067-389A29ACF6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21</xdr:row>
      <xdr:rowOff>195262</xdr:rowOff>
    </xdr:from>
    <xdr:to>
      <xdr:col>3</xdr:col>
      <xdr:colOff>1</xdr:colOff>
      <xdr:row>33</xdr:row>
      <xdr:rowOff>114300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23090906-871D-43E6-834F-055F23464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workbookViewId="0">
      <selection activeCell="E23" sqref="E23"/>
    </sheetView>
  </sheetViews>
  <sheetFormatPr baseColWidth="10" defaultRowHeight="15" x14ac:dyDescent="0.25"/>
  <cols>
    <col min="1" max="1" width="20.5703125" customWidth="1"/>
    <col min="2" max="13" width="6.7109375" customWidth="1"/>
    <col min="14" max="14" width="7.140625" customWidth="1"/>
    <col min="15" max="15" width="44" customWidth="1"/>
  </cols>
  <sheetData>
    <row r="2" spans="1:15" x14ac:dyDescent="0.25">
      <c r="A2" s="100" t="s">
        <v>67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4" spans="1:15" ht="15" customHeight="1" x14ac:dyDescent="0.25">
      <c r="B4" s="89" t="s">
        <v>0</v>
      </c>
      <c r="C4" s="90"/>
      <c r="D4" s="90"/>
      <c r="E4" s="91"/>
      <c r="F4" s="92" t="s">
        <v>38</v>
      </c>
      <c r="G4" s="93"/>
      <c r="H4" s="93"/>
      <c r="I4" s="94"/>
      <c r="J4" s="95" t="s">
        <v>39</v>
      </c>
      <c r="K4" s="96"/>
      <c r="L4" s="97" t="s">
        <v>41</v>
      </c>
      <c r="M4" s="98"/>
      <c r="N4" s="98"/>
      <c r="O4" s="99"/>
    </row>
    <row r="5" spans="1:15" ht="23.25" customHeight="1" x14ac:dyDescent="0.25">
      <c r="A5" s="2" t="s">
        <v>7</v>
      </c>
      <c r="B5" s="42" t="s">
        <v>1</v>
      </c>
      <c r="C5" s="43" t="s">
        <v>8</v>
      </c>
      <c r="D5" s="43" t="s">
        <v>9</v>
      </c>
      <c r="E5" s="44" t="s">
        <v>10</v>
      </c>
      <c r="F5" s="45" t="s">
        <v>11</v>
      </c>
      <c r="G5" s="46" t="s">
        <v>12</v>
      </c>
      <c r="H5" s="46" t="s">
        <v>13</v>
      </c>
      <c r="I5" s="47" t="s">
        <v>14</v>
      </c>
      <c r="J5" s="48" t="s">
        <v>15</v>
      </c>
      <c r="K5" s="49" t="s">
        <v>16</v>
      </c>
      <c r="L5" s="50" t="s">
        <v>17</v>
      </c>
      <c r="M5" s="50" t="s">
        <v>18</v>
      </c>
      <c r="N5" s="51" t="s">
        <v>40</v>
      </c>
      <c r="O5" s="52" t="s">
        <v>52</v>
      </c>
    </row>
    <row r="6" spans="1:15" x14ac:dyDescent="0.25">
      <c r="A6" s="3" t="s">
        <v>19</v>
      </c>
      <c r="B6" s="7">
        <v>1</v>
      </c>
      <c r="C6" s="2">
        <v>1</v>
      </c>
      <c r="D6" s="2">
        <v>2</v>
      </c>
      <c r="E6" s="4">
        <v>1</v>
      </c>
      <c r="F6" s="7">
        <v>1</v>
      </c>
      <c r="G6" s="2">
        <v>1</v>
      </c>
      <c r="H6" s="2">
        <v>1</v>
      </c>
      <c r="I6" s="4">
        <v>1</v>
      </c>
      <c r="J6" s="7">
        <v>1</v>
      </c>
      <c r="K6" s="4">
        <v>1</v>
      </c>
      <c r="L6" s="2">
        <v>1</v>
      </c>
      <c r="M6" s="2">
        <v>1</v>
      </c>
      <c r="N6" s="6">
        <v>1</v>
      </c>
      <c r="O6" s="6"/>
    </row>
    <row r="7" spans="1:15" x14ac:dyDescent="0.25">
      <c r="A7" s="1" t="s">
        <v>20</v>
      </c>
      <c r="B7" s="8">
        <v>1</v>
      </c>
      <c r="C7" s="5">
        <v>1</v>
      </c>
      <c r="D7" s="5">
        <v>1</v>
      </c>
      <c r="E7" s="6">
        <v>1</v>
      </c>
      <c r="F7" s="8">
        <v>1</v>
      </c>
      <c r="G7" s="22">
        <v>1</v>
      </c>
      <c r="H7" s="22">
        <v>1</v>
      </c>
      <c r="I7" s="6">
        <v>1</v>
      </c>
      <c r="J7" s="8">
        <v>1</v>
      </c>
      <c r="K7" s="6">
        <v>1</v>
      </c>
      <c r="L7" s="22">
        <v>1</v>
      </c>
      <c r="M7" s="22">
        <v>1</v>
      </c>
      <c r="N7" s="6">
        <v>1</v>
      </c>
      <c r="O7" s="6"/>
    </row>
    <row r="8" spans="1:15" x14ac:dyDescent="0.25">
      <c r="A8" s="1" t="s">
        <v>21</v>
      </c>
      <c r="B8" s="8">
        <v>1</v>
      </c>
      <c r="C8" s="5">
        <v>2</v>
      </c>
      <c r="D8" s="5">
        <v>1</v>
      </c>
      <c r="E8" s="6">
        <v>1</v>
      </c>
      <c r="F8" s="8">
        <v>1</v>
      </c>
      <c r="G8" s="22">
        <v>1</v>
      </c>
      <c r="H8" s="22">
        <v>1</v>
      </c>
      <c r="I8" s="6">
        <v>1</v>
      </c>
      <c r="J8" s="8">
        <v>1</v>
      </c>
      <c r="K8" s="6">
        <v>1</v>
      </c>
      <c r="L8" s="22">
        <v>1</v>
      </c>
      <c r="M8" s="22">
        <v>1</v>
      </c>
      <c r="N8" s="6">
        <v>1</v>
      </c>
      <c r="O8" s="6"/>
    </row>
    <row r="9" spans="1:15" x14ac:dyDescent="0.25">
      <c r="A9" s="1" t="s">
        <v>22</v>
      </c>
      <c r="B9" s="8">
        <v>1</v>
      </c>
      <c r="C9" s="22">
        <v>1</v>
      </c>
      <c r="D9" s="22">
        <v>1</v>
      </c>
      <c r="E9" s="6">
        <v>1</v>
      </c>
      <c r="F9" s="8">
        <v>1</v>
      </c>
      <c r="G9" s="22">
        <v>1</v>
      </c>
      <c r="H9" s="22">
        <v>1</v>
      </c>
      <c r="I9" s="6">
        <v>1</v>
      </c>
      <c r="J9" s="8">
        <v>1</v>
      </c>
      <c r="K9" s="6">
        <v>1</v>
      </c>
      <c r="L9" s="22">
        <v>1</v>
      </c>
      <c r="M9" s="22">
        <v>1</v>
      </c>
      <c r="N9" s="6">
        <v>1</v>
      </c>
      <c r="O9" s="6"/>
    </row>
    <row r="10" spans="1:15" x14ac:dyDescent="0.25">
      <c r="A10" s="1" t="s">
        <v>23</v>
      </c>
      <c r="B10" s="8">
        <v>1</v>
      </c>
      <c r="C10" s="22">
        <v>2</v>
      </c>
      <c r="D10" s="22">
        <v>2</v>
      </c>
      <c r="E10" s="6">
        <v>1</v>
      </c>
      <c r="F10" s="8">
        <v>2</v>
      </c>
      <c r="G10" s="22">
        <v>1</v>
      </c>
      <c r="H10" s="22">
        <v>1</v>
      </c>
      <c r="I10" s="6">
        <v>2</v>
      </c>
      <c r="J10" s="8">
        <v>1</v>
      </c>
      <c r="K10" s="6">
        <v>1</v>
      </c>
      <c r="L10" s="22">
        <v>2</v>
      </c>
      <c r="M10" s="22">
        <v>2</v>
      </c>
      <c r="N10" s="6">
        <v>1</v>
      </c>
      <c r="O10" s="6"/>
    </row>
    <row r="11" spans="1:15" x14ac:dyDescent="0.25">
      <c r="A11" s="1" t="s">
        <v>24</v>
      </c>
      <c r="B11" s="8">
        <v>1</v>
      </c>
      <c r="C11" s="22">
        <v>1</v>
      </c>
      <c r="D11" s="22">
        <v>1</v>
      </c>
      <c r="E11" s="6">
        <v>1</v>
      </c>
      <c r="F11" s="8">
        <v>1</v>
      </c>
      <c r="G11" s="22">
        <v>1</v>
      </c>
      <c r="H11" s="22">
        <v>1</v>
      </c>
      <c r="I11" s="6">
        <v>1</v>
      </c>
      <c r="J11" s="8">
        <v>1</v>
      </c>
      <c r="K11" s="6">
        <v>1</v>
      </c>
      <c r="L11" s="22">
        <v>1</v>
      </c>
      <c r="M11" s="22">
        <v>1</v>
      </c>
      <c r="N11" s="6">
        <v>1</v>
      </c>
      <c r="O11" s="6"/>
    </row>
    <row r="12" spans="1:15" x14ac:dyDescent="0.25">
      <c r="A12" s="1" t="s">
        <v>25</v>
      </c>
      <c r="B12" s="8">
        <v>1</v>
      </c>
      <c r="C12" s="22">
        <v>2</v>
      </c>
      <c r="D12" s="22">
        <v>2</v>
      </c>
      <c r="E12" s="6">
        <v>1</v>
      </c>
      <c r="F12" s="8">
        <v>1</v>
      </c>
      <c r="G12" s="22">
        <v>2</v>
      </c>
      <c r="H12" s="22">
        <v>1</v>
      </c>
      <c r="I12" s="6">
        <v>1</v>
      </c>
      <c r="J12" s="8">
        <v>1</v>
      </c>
      <c r="K12" s="6">
        <v>1</v>
      </c>
      <c r="L12" s="22">
        <v>2</v>
      </c>
      <c r="M12" s="22">
        <v>2</v>
      </c>
      <c r="N12" s="6">
        <v>1</v>
      </c>
      <c r="O12" s="6"/>
    </row>
    <row r="13" spans="1:15" x14ac:dyDescent="0.25">
      <c r="A13" s="1" t="s">
        <v>26</v>
      </c>
      <c r="B13" s="8">
        <v>1</v>
      </c>
      <c r="C13" s="22">
        <v>2</v>
      </c>
      <c r="D13" s="22">
        <v>2</v>
      </c>
      <c r="E13" s="6">
        <v>1</v>
      </c>
      <c r="F13" s="8">
        <v>2</v>
      </c>
      <c r="G13" s="22">
        <v>2</v>
      </c>
      <c r="H13" s="22">
        <v>2</v>
      </c>
      <c r="I13" s="6">
        <v>2</v>
      </c>
      <c r="J13" s="8">
        <v>2</v>
      </c>
      <c r="K13" s="6">
        <v>2</v>
      </c>
      <c r="L13" s="22">
        <v>1</v>
      </c>
      <c r="M13" s="22">
        <v>2</v>
      </c>
      <c r="N13" s="6">
        <v>1</v>
      </c>
      <c r="O13" s="6"/>
    </row>
    <row r="14" spans="1:15" x14ac:dyDescent="0.25">
      <c r="A14" s="1" t="s">
        <v>27</v>
      </c>
      <c r="B14" s="8">
        <v>1</v>
      </c>
      <c r="C14" s="22">
        <v>1</v>
      </c>
      <c r="D14" s="22">
        <v>1</v>
      </c>
      <c r="E14" s="6">
        <v>1</v>
      </c>
      <c r="F14" s="8">
        <v>1</v>
      </c>
      <c r="G14" s="22">
        <v>1</v>
      </c>
      <c r="H14" s="22">
        <v>1</v>
      </c>
      <c r="I14" s="6">
        <v>2</v>
      </c>
      <c r="J14" s="8">
        <v>1</v>
      </c>
      <c r="K14" s="6">
        <v>1</v>
      </c>
      <c r="L14" s="22">
        <v>1</v>
      </c>
      <c r="M14" s="22">
        <v>1</v>
      </c>
      <c r="N14" s="6">
        <v>1</v>
      </c>
      <c r="O14" s="6"/>
    </row>
    <row r="15" spans="1:15" x14ac:dyDescent="0.25">
      <c r="A15" s="1" t="s">
        <v>28</v>
      </c>
      <c r="B15" s="8">
        <v>1</v>
      </c>
      <c r="C15" s="22">
        <v>2</v>
      </c>
      <c r="D15" s="22">
        <v>1</v>
      </c>
      <c r="E15" s="6">
        <v>1</v>
      </c>
      <c r="F15" s="8">
        <v>1</v>
      </c>
      <c r="G15" s="22">
        <v>1</v>
      </c>
      <c r="H15" s="22">
        <v>1</v>
      </c>
      <c r="I15" s="6">
        <v>2</v>
      </c>
      <c r="J15" s="8">
        <v>1</v>
      </c>
      <c r="K15" s="6">
        <v>1</v>
      </c>
      <c r="L15" s="22">
        <v>1</v>
      </c>
      <c r="M15" s="22">
        <v>1</v>
      </c>
      <c r="N15" s="6">
        <v>1</v>
      </c>
      <c r="O15" s="6"/>
    </row>
    <row r="16" spans="1:15" x14ac:dyDescent="0.25">
      <c r="A16" s="1" t="s">
        <v>29</v>
      </c>
      <c r="B16" s="8">
        <v>1</v>
      </c>
      <c r="C16" s="22">
        <v>1</v>
      </c>
      <c r="D16" s="22">
        <v>1</v>
      </c>
      <c r="E16" s="6">
        <v>1</v>
      </c>
      <c r="F16" s="8">
        <v>1</v>
      </c>
      <c r="G16" s="22">
        <v>1</v>
      </c>
      <c r="H16" s="22">
        <v>1</v>
      </c>
      <c r="I16" s="6">
        <v>2</v>
      </c>
      <c r="J16" s="8">
        <v>1</v>
      </c>
      <c r="K16" s="6">
        <v>1</v>
      </c>
      <c r="L16" s="22">
        <v>1</v>
      </c>
      <c r="M16" s="22">
        <v>1</v>
      </c>
      <c r="N16" s="6">
        <v>1</v>
      </c>
      <c r="O16" s="6"/>
    </row>
    <row r="17" spans="1:15" x14ac:dyDescent="0.25">
      <c r="A17" s="1" t="s">
        <v>30</v>
      </c>
      <c r="B17" s="8"/>
      <c r="C17" s="5"/>
      <c r="D17" s="5"/>
      <c r="E17" s="6"/>
      <c r="F17" s="8"/>
      <c r="G17" s="22"/>
      <c r="H17" s="5"/>
      <c r="I17" s="6"/>
      <c r="J17" s="8"/>
      <c r="K17" s="6"/>
      <c r="N17" s="6"/>
      <c r="O17" s="6"/>
    </row>
    <row r="18" spans="1:15" x14ac:dyDescent="0.25">
      <c r="A18" s="1" t="s">
        <v>31</v>
      </c>
      <c r="B18" s="8"/>
      <c r="C18" s="5"/>
      <c r="D18" s="5"/>
      <c r="E18" s="6"/>
      <c r="F18" s="8"/>
      <c r="G18" s="22"/>
      <c r="H18" s="5"/>
      <c r="I18" s="6"/>
      <c r="J18" s="8"/>
      <c r="K18" s="6"/>
      <c r="N18" s="6"/>
      <c r="O18" s="6"/>
    </row>
    <row r="19" spans="1:15" x14ac:dyDescent="0.25">
      <c r="A19" s="1" t="s">
        <v>32</v>
      </c>
      <c r="B19" s="8"/>
      <c r="C19" s="5"/>
      <c r="D19" s="5"/>
      <c r="E19" s="6"/>
      <c r="F19" s="8"/>
      <c r="G19" s="5"/>
      <c r="H19" s="5"/>
      <c r="I19" s="6"/>
      <c r="J19" s="8"/>
      <c r="K19" s="6"/>
      <c r="N19" s="6"/>
      <c r="O19" s="6"/>
    </row>
    <row r="20" spans="1:15" x14ac:dyDescent="0.25">
      <c r="A20" s="1" t="s">
        <v>33</v>
      </c>
      <c r="B20" s="8"/>
      <c r="C20" s="5"/>
      <c r="D20" s="5"/>
      <c r="E20" s="6"/>
      <c r="F20" s="8"/>
      <c r="G20" s="5"/>
      <c r="H20" s="5"/>
      <c r="I20" s="6"/>
      <c r="J20" s="8"/>
      <c r="K20" s="6"/>
      <c r="N20" s="6"/>
      <c r="O20" s="6"/>
    </row>
    <row r="21" spans="1:15" x14ac:dyDescent="0.25">
      <c r="A21" s="1" t="s">
        <v>34</v>
      </c>
      <c r="B21" s="8"/>
      <c r="C21" s="5"/>
      <c r="D21" s="5"/>
      <c r="E21" s="6"/>
      <c r="F21" s="8"/>
      <c r="G21" s="5"/>
      <c r="H21" s="5"/>
      <c r="I21" s="6"/>
      <c r="J21" s="8"/>
      <c r="K21" s="6"/>
      <c r="N21" s="6"/>
      <c r="O21" s="6"/>
    </row>
    <row r="22" spans="1:15" x14ac:dyDescent="0.25">
      <c r="A22" s="1" t="s">
        <v>35</v>
      </c>
      <c r="B22" s="8"/>
      <c r="C22" s="5"/>
      <c r="D22" s="5"/>
      <c r="E22" s="6"/>
      <c r="F22" s="8"/>
      <c r="G22" s="5"/>
      <c r="H22" s="5"/>
      <c r="I22" s="6"/>
      <c r="J22" s="8"/>
      <c r="K22" s="6"/>
      <c r="N22" s="6"/>
      <c r="O22" s="6"/>
    </row>
    <row r="23" spans="1:15" x14ac:dyDescent="0.25">
      <c r="A23" s="1" t="s">
        <v>36</v>
      </c>
      <c r="B23" s="8"/>
      <c r="C23" s="5"/>
      <c r="D23" s="5"/>
      <c r="E23" s="6"/>
      <c r="F23" s="8"/>
      <c r="G23" s="5"/>
      <c r="H23" s="5"/>
      <c r="I23" s="6"/>
      <c r="J23" s="8"/>
      <c r="K23" s="6"/>
      <c r="N23" s="6"/>
      <c r="O23" s="6"/>
    </row>
    <row r="24" spans="1:15" x14ac:dyDescent="0.25">
      <c r="A24" s="1" t="s">
        <v>37</v>
      </c>
      <c r="B24" s="8"/>
      <c r="C24" s="5"/>
      <c r="D24" s="5"/>
      <c r="E24" s="6"/>
      <c r="F24" s="8"/>
      <c r="G24" s="5"/>
      <c r="H24" s="5"/>
      <c r="I24" s="6"/>
      <c r="J24" s="8"/>
      <c r="K24" s="6"/>
      <c r="N24" s="6"/>
      <c r="O24" s="6"/>
    </row>
    <row r="25" spans="1:15" x14ac:dyDescent="0.25">
      <c r="A25" s="53" t="s">
        <v>53</v>
      </c>
      <c r="B25" s="8"/>
      <c r="C25" s="5"/>
      <c r="D25" s="5"/>
      <c r="E25" s="6"/>
      <c r="F25" s="8"/>
      <c r="G25" s="5"/>
      <c r="H25" s="5"/>
      <c r="I25" s="6"/>
      <c r="J25" s="8"/>
      <c r="K25" s="6"/>
      <c r="L25" s="8"/>
      <c r="M25" s="5"/>
      <c r="N25" s="6"/>
      <c r="O25" s="54"/>
    </row>
  </sheetData>
  <mergeCells count="5">
    <mergeCell ref="B4:E4"/>
    <mergeCell ref="F4:I4"/>
    <mergeCell ref="J4:K4"/>
    <mergeCell ref="L4:O4"/>
    <mergeCell ref="A2:O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tabSelected="1" workbookViewId="0">
      <selection activeCell="X25" sqref="X25"/>
    </sheetView>
  </sheetViews>
  <sheetFormatPr baseColWidth="10" defaultRowHeight="15" x14ac:dyDescent="0.25"/>
  <cols>
    <col min="1" max="1" width="27.85546875" customWidth="1"/>
    <col min="2" max="2" width="16.5703125" customWidth="1"/>
    <col min="3" max="3" width="14.5703125" customWidth="1"/>
    <col min="4" max="4" width="3.42578125" customWidth="1"/>
    <col min="5" max="5" width="3" customWidth="1"/>
    <col min="6" max="6" width="10.28515625" customWidth="1"/>
    <col min="7" max="7" width="21.28515625" customWidth="1"/>
    <col min="8" max="8" width="13.85546875" customWidth="1"/>
    <col min="9" max="9" width="13.140625" customWidth="1"/>
    <col min="10" max="10" width="2.5703125" customWidth="1"/>
    <col min="11" max="11" width="2.85546875" customWidth="1"/>
    <col min="12" max="12" width="8.140625" customWidth="1"/>
    <col min="13" max="13" width="17.85546875" customWidth="1"/>
    <col min="15" max="15" width="17.5703125" customWidth="1"/>
    <col min="16" max="16" width="2.5703125" customWidth="1"/>
    <col min="17" max="17" width="2.28515625" customWidth="1"/>
    <col min="18" max="18" width="7" customWidth="1"/>
    <col min="19" max="19" width="18.28515625" customWidth="1"/>
    <col min="21" max="21" width="13.42578125" customWidth="1"/>
    <col min="22" max="22" width="2" customWidth="1"/>
    <col min="23" max="23" width="2.5703125" customWidth="1"/>
    <col min="24" max="24" width="9.5703125" customWidth="1"/>
    <col min="25" max="25" width="19.42578125" customWidth="1"/>
    <col min="27" max="27" width="19.85546875" customWidth="1"/>
  </cols>
  <sheetData>
    <row r="1" spans="1:27" ht="15.75" thickBot="1" x14ac:dyDescent="0.3">
      <c r="A1" s="74" t="s">
        <v>75</v>
      </c>
      <c r="B1" s="72" t="s">
        <v>43</v>
      </c>
      <c r="C1" s="70" t="s">
        <v>42</v>
      </c>
      <c r="F1" s="111" t="s">
        <v>0</v>
      </c>
      <c r="G1" s="112"/>
      <c r="H1" s="112"/>
      <c r="I1" s="113"/>
      <c r="L1" s="114" t="s">
        <v>38</v>
      </c>
      <c r="M1" s="115"/>
      <c r="N1" s="115"/>
      <c r="O1" s="116"/>
      <c r="R1" s="117" t="s">
        <v>48</v>
      </c>
      <c r="S1" s="118"/>
      <c r="T1" s="118"/>
      <c r="U1" s="119"/>
      <c r="V1" s="19"/>
      <c r="X1" s="101" t="s">
        <v>41</v>
      </c>
      <c r="Y1" s="102"/>
      <c r="Z1" s="102"/>
      <c r="AA1" s="103"/>
    </row>
    <row r="2" spans="1:27" ht="15.75" thickBot="1" x14ac:dyDescent="0.3">
      <c r="A2" s="75" t="s">
        <v>72</v>
      </c>
      <c r="B2" s="76">
        <v>0.46</v>
      </c>
      <c r="C2" s="77">
        <v>6</v>
      </c>
    </row>
    <row r="3" spans="1:27" x14ac:dyDescent="0.25">
      <c r="A3" s="78" t="s">
        <v>73</v>
      </c>
      <c r="B3" s="79">
        <v>0.38</v>
      </c>
      <c r="C3" s="80">
        <v>5</v>
      </c>
      <c r="F3" s="41" t="s">
        <v>1</v>
      </c>
      <c r="G3" s="104" t="s">
        <v>54</v>
      </c>
      <c r="H3" s="104"/>
      <c r="I3" s="105"/>
      <c r="L3" s="39" t="s">
        <v>11</v>
      </c>
      <c r="M3" s="27" t="s">
        <v>57</v>
      </c>
      <c r="N3" s="27"/>
      <c r="O3" s="28"/>
      <c r="R3" s="40" t="s">
        <v>15</v>
      </c>
      <c r="S3" s="30" t="s">
        <v>60</v>
      </c>
      <c r="T3" s="31"/>
      <c r="U3" s="32"/>
      <c r="X3" s="33" t="s">
        <v>17</v>
      </c>
      <c r="Y3" s="36" t="s">
        <v>63</v>
      </c>
      <c r="Z3" s="34"/>
      <c r="AA3" s="35"/>
    </row>
    <row r="4" spans="1:27" ht="15.75" thickBot="1" x14ac:dyDescent="0.3">
      <c r="A4" s="81" t="s">
        <v>74</v>
      </c>
      <c r="B4" s="82">
        <v>0.15</v>
      </c>
      <c r="C4" s="81">
        <v>2</v>
      </c>
      <c r="F4" s="10" t="s">
        <v>2</v>
      </c>
      <c r="G4" s="11" t="s">
        <v>44</v>
      </c>
      <c r="H4" s="11" t="s">
        <v>42</v>
      </c>
      <c r="I4" s="12" t="s">
        <v>43</v>
      </c>
      <c r="L4" s="10" t="s">
        <v>2</v>
      </c>
      <c r="M4" s="11" t="s">
        <v>44</v>
      </c>
      <c r="N4" s="11" t="s">
        <v>42</v>
      </c>
      <c r="O4" s="12" t="s">
        <v>43</v>
      </c>
      <c r="R4" s="10" t="s">
        <v>2</v>
      </c>
      <c r="S4" s="11" t="s">
        <v>44</v>
      </c>
      <c r="T4" s="11" t="s">
        <v>42</v>
      </c>
      <c r="U4" s="12" t="s">
        <v>43</v>
      </c>
      <c r="X4" s="10" t="s">
        <v>2</v>
      </c>
      <c r="Y4" s="11" t="s">
        <v>44</v>
      </c>
      <c r="Z4" s="11" t="s">
        <v>42</v>
      </c>
      <c r="AA4" s="12" t="s">
        <v>43</v>
      </c>
    </row>
    <row r="5" spans="1:27" x14ac:dyDescent="0.25">
      <c r="F5" s="13">
        <v>1</v>
      </c>
      <c r="G5" s="9" t="s">
        <v>3</v>
      </c>
      <c r="H5" s="5">
        <f>COUNTIF('QUESTIONNAIRE 2019'!B6:B25,1)</f>
        <v>11</v>
      </c>
      <c r="I5" s="55">
        <f>H5/11</f>
        <v>1</v>
      </c>
      <c r="L5" s="13">
        <v>1</v>
      </c>
      <c r="M5" s="9" t="s">
        <v>3</v>
      </c>
      <c r="N5" s="5">
        <f>COUNTIF('QUESTIONNAIRE 2019'!F6:F25,1)</f>
        <v>9</v>
      </c>
      <c r="O5" s="55">
        <f t="shared" ref="O5:O7" si="0">N5/11</f>
        <v>0.81818181818181823</v>
      </c>
      <c r="R5" s="13">
        <v>1</v>
      </c>
      <c r="S5" s="9" t="s">
        <v>3</v>
      </c>
      <c r="T5" s="5">
        <f>COUNTIF('QUESTIONNAIRE 2019'!J6:J25,1)</f>
        <v>10</v>
      </c>
      <c r="U5" s="55">
        <f t="shared" ref="U5:U7" si="1">T5/11</f>
        <v>0.90909090909090906</v>
      </c>
      <c r="X5" s="13">
        <v>1</v>
      </c>
      <c r="Y5" s="9" t="s">
        <v>45</v>
      </c>
      <c r="Z5" s="5">
        <f>COUNTIF('QUESTIONNAIRE 2019'!L6:L24,1)</f>
        <v>9</v>
      </c>
      <c r="AA5" s="55">
        <f t="shared" ref="AA5:AA7" si="2">Z5/11</f>
        <v>0.81818181818181823</v>
      </c>
    </row>
    <row r="6" spans="1:27" x14ac:dyDescent="0.25">
      <c r="F6" s="13">
        <v>2</v>
      </c>
      <c r="G6" s="9" t="s">
        <v>4</v>
      </c>
      <c r="H6" s="5">
        <f>COUNTIF('QUESTIONNAIRE 2019'!B6:B25,2)</f>
        <v>0</v>
      </c>
      <c r="I6" s="55">
        <f>H6/11</f>
        <v>0</v>
      </c>
      <c r="L6" s="13">
        <v>2</v>
      </c>
      <c r="M6" s="9" t="s">
        <v>4</v>
      </c>
      <c r="N6" s="5">
        <f>COUNTIF('QUESTIONNAIRE 2019'!F6:F25,2)</f>
        <v>2</v>
      </c>
      <c r="O6" s="55">
        <f t="shared" si="0"/>
        <v>0.18181818181818182</v>
      </c>
      <c r="R6" s="13">
        <v>2</v>
      </c>
      <c r="S6" s="9" t="s">
        <v>4</v>
      </c>
      <c r="T6" s="5">
        <f>COUNTIF('QUESTIONNAIRE 2019'!J6:J25,2)</f>
        <v>1</v>
      </c>
      <c r="U6" s="55">
        <f t="shared" si="1"/>
        <v>9.0909090909090912E-2</v>
      </c>
      <c r="X6" s="13">
        <v>2</v>
      </c>
      <c r="Y6" s="9" t="s">
        <v>49</v>
      </c>
      <c r="Z6" s="5">
        <f>COUNTIF('QUESTIONNAIRE 2019'!L6:L24,2)</f>
        <v>2</v>
      </c>
      <c r="AA6" s="55">
        <f t="shared" si="2"/>
        <v>0.18181818181818182</v>
      </c>
    </row>
    <row r="7" spans="1:27" ht="14.25" customHeight="1" x14ac:dyDescent="0.25">
      <c r="F7" s="13">
        <v>3</v>
      </c>
      <c r="G7" s="9" t="s">
        <v>5</v>
      </c>
      <c r="H7" s="5">
        <f>COUNTIF('QUESTIONNAIRE 2019'!B6:B25,3)</f>
        <v>0</v>
      </c>
      <c r="I7" s="55">
        <f>H7/11</f>
        <v>0</v>
      </c>
      <c r="L7" s="13">
        <v>3</v>
      </c>
      <c r="M7" s="9" t="s">
        <v>5</v>
      </c>
      <c r="N7" s="5">
        <f>COUNTIF('QUESTIONNAIRE 2019'!F6:F25,3)</f>
        <v>0</v>
      </c>
      <c r="O7" s="55">
        <f t="shared" si="0"/>
        <v>0</v>
      </c>
      <c r="R7" s="13">
        <v>3</v>
      </c>
      <c r="S7" s="9" t="s">
        <v>5</v>
      </c>
      <c r="T7" s="5">
        <f>COUNTIF('QUESTIONNAIRE 2019'!J6:J25,3)</f>
        <v>0</v>
      </c>
      <c r="U7" s="55">
        <f t="shared" si="1"/>
        <v>0</v>
      </c>
      <c r="X7" s="13">
        <v>3</v>
      </c>
      <c r="Y7" s="9" t="s">
        <v>47</v>
      </c>
      <c r="Z7" s="5">
        <f>COUNTIF('QUESTIONNAIRE 2019'!L6:L24,3)</f>
        <v>0</v>
      </c>
      <c r="AA7" s="55">
        <f t="shared" si="2"/>
        <v>0</v>
      </c>
    </row>
    <row r="8" spans="1:27" ht="15.75" thickBot="1" x14ac:dyDescent="0.3">
      <c r="F8" s="15">
        <v>4</v>
      </c>
      <c r="G8" s="16" t="s">
        <v>6</v>
      </c>
      <c r="H8" s="17">
        <f>COUNTIF('QUESTIONNAIRE 2019'!B6:B25,4)</f>
        <v>0</v>
      </c>
      <c r="I8" s="56">
        <f>H8/11</f>
        <v>0</v>
      </c>
      <c r="L8" s="15">
        <v>4</v>
      </c>
      <c r="M8" s="16" t="s">
        <v>6</v>
      </c>
      <c r="N8" s="17">
        <f>COUNTIF('QUESTIONNAIRE 2019'!F6:F25,4)</f>
        <v>0</v>
      </c>
      <c r="O8" s="56">
        <f>N8/11</f>
        <v>0</v>
      </c>
      <c r="R8" s="15">
        <v>4</v>
      </c>
      <c r="S8" s="16" t="s">
        <v>6</v>
      </c>
      <c r="T8" s="17">
        <f>COUNTIF('QUESTIONNAIRE 2019'!J6:J25,4)</f>
        <v>0</v>
      </c>
      <c r="U8" s="56">
        <f>T8/11</f>
        <v>0</v>
      </c>
      <c r="X8" s="15"/>
      <c r="Y8" s="16"/>
      <c r="Z8" s="17"/>
      <c r="AA8" s="18"/>
    </row>
    <row r="9" spans="1:27" ht="15.75" thickBot="1" x14ac:dyDescent="0.3"/>
    <row r="10" spans="1:27" x14ac:dyDescent="0.25">
      <c r="F10" s="41" t="s">
        <v>8</v>
      </c>
      <c r="G10" s="23" t="s">
        <v>55</v>
      </c>
      <c r="H10" s="24"/>
      <c r="I10" s="25"/>
      <c r="L10" s="39" t="s">
        <v>12</v>
      </c>
      <c r="M10" s="29" t="s">
        <v>58</v>
      </c>
      <c r="N10" s="27"/>
      <c r="O10" s="28"/>
      <c r="R10" s="40" t="s">
        <v>16</v>
      </c>
      <c r="S10" s="30" t="s">
        <v>61</v>
      </c>
      <c r="T10" s="31"/>
      <c r="U10" s="32"/>
      <c r="X10" s="33" t="s">
        <v>18</v>
      </c>
      <c r="Y10" s="36" t="s">
        <v>62</v>
      </c>
      <c r="Z10" s="34"/>
      <c r="AA10" s="35"/>
    </row>
    <row r="11" spans="1:27" x14ac:dyDescent="0.25">
      <c r="F11" s="10" t="s">
        <v>2</v>
      </c>
      <c r="G11" s="11" t="s">
        <v>44</v>
      </c>
      <c r="H11" s="11" t="s">
        <v>42</v>
      </c>
      <c r="I11" s="12" t="s">
        <v>43</v>
      </c>
      <c r="L11" s="10" t="s">
        <v>2</v>
      </c>
      <c r="M11" s="11" t="s">
        <v>44</v>
      </c>
      <c r="N11" s="11" t="s">
        <v>42</v>
      </c>
      <c r="O11" s="12" t="s">
        <v>43</v>
      </c>
      <c r="R11" s="10" t="s">
        <v>2</v>
      </c>
      <c r="S11" s="11" t="s">
        <v>44</v>
      </c>
      <c r="T11" s="11" t="s">
        <v>42</v>
      </c>
      <c r="U11" s="12" t="s">
        <v>43</v>
      </c>
      <c r="X11" s="10" t="s">
        <v>2</v>
      </c>
      <c r="Y11" s="11" t="s">
        <v>44</v>
      </c>
      <c r="Z11" s="11" t="s">
        <v>42</v>
      </c>
      <c r="AA11" s="12" t="s">
        <v>43</v>
      </c>
    </row>
    <row r="12" spans="1:27" x14ac:dyDescent="0.25">
      <c r="F12" s="13">
        <v>1</v>
      </c>
      <c r="G12" s="9" t="s">
        <v>3</v>
      </c>
      <c r="H12" s="5">
        <f>COUNTIF('QUESTIONNAIRE 2019'!C6:C25,1)</f>
        <v>6</v>
      </c>
      <c r="I12" s="55">
        <f>H12/11</f>
        <v>0.54545454545454541</v>
      </c>
      <c r="L12" s="13">
        <v>1</v>
      </c>
      <c r="M12" s="9" t="s">
        <v>3</v>
      </c>
      <c r="N12" s="5">
        <f>COUNTIF('QUESTIONNAIRE 2019'!G6:G25,1)</f>
        <v>9</v>
      </c>
      <c r="O12" s="55">
        <f t="shared" ref="O12:O14" si="3">N12/11</f>
        <v>0.81818181818181823</v>
      </c>
      <c r="R12" s="13">
        <v>1</v>
      </c>
      <c r="S12" s="9" t="s">
        <v>3</v>
      </c>
      <c r="T12" s="5">
        <f>COUNTIF('QUESTIONNAIRE 2019'!K6:K25,1)</f>
        <v>10</v>
      </c>
      <c r="U12" s="55">
        <f t="shared" ref="U12:U14" si="4">T12/11</f>
        <v>0.90909090909090906</v>
      </c>
      <c r="X12" s="13">
        <v>1</v>
      </c>
      <c r="Y12" s="9" t="s">
        <v>3</v>
      </c>
      <c r="Z12" s="5">
        <f>COUNTIF('QUESTIONNAIRE 2019'!M6:M25,1)</f>
        <v>8</v>
      </c>
      <c r="AA12" s="55">
        <f t="shared" ref="AA12:AA14" si="5">Z12/11</f>
        <v>0.72727272727272729</v>
      </c>
    </row>
    <row r="13" spans="1:27" x14ac:dyDescent="0.25">
      <c r="F13" s="13">
        <v>2</v>
      </c>
      <c r="G13" s="9" t="s">
        <v>4</v>
      </c>
      <c r="H13" s="5">
        <f>COUNTIF('QUESTIONNAIRE 2019'!C6:C25,2)</f>
        <v>5</v>
      </c>
      <c r="I13" s="55">
        <f>H13/11</f>
        <v>0.45454545454545453</v>
      </c>
      <c r="L13" s="13">
        <v>2</v>
      </c>
      <c r="M13" s="9" t="s">
        <v>4</v>
      </c>
      <c r="N13" s="5">
        <f>COUNTIF('QUESTIONNAIRE 2019'!G6:G25,2)</f>
        <v>2</v>
      </c>
      <c r="O13" s="55">
        <f t="shared" si="3"/>
        <v>0.18181818181818182</v>
      </c>
      <c r="R13" s="13">
        <v>2</v>
      </c>
      <c r="S13" s="9" t="s">
        <v>4</v>
      </c>
      <c r="T13" s="5">
        <f>COUNTIF('QUESTIONNAIRE 2019'!K6:K25,2)</f>
        <v>1</v>
      </c>
      <c r="U13" s="55">
        <f t="shared" si="4"/>
        <v>9.0909090909090912E-2</v>
      </c>
      <c r="X13" s="13">
        <v>2</v>
      </c>
      <c r="Y13" s="9" t="s">
        <v>4</v>
      </c>
      <c r="Z13" s="5">
        <f>COUNTIF('QUESTIONNAIRE 2019'!M6:M25,2)</f>
        <v>3</v>
      </c>
      <c r="AA13" s="55">
        <f t="shared" si="5"/>
        <v>0.27272727272727271</v>
      </c>
    </row>
    <row r="14" spans="1:27" x14ac:dyDescent="0.25">
      <c r="F14" s="13">
        <v>3</v>
      </c>
      <c r="G14" s="9" t="s">
        <v>5</v>
      </c>
      <c r="H14" s="5">
        <f>COUNTIF('QUESTIONNAIRE 2019'!C6:C25,3)</f>
        <v>0</v>
      </c>
      <c r="I14" s="55">
        <f>H14/11</f>
        <v>0</v>
      </c>
      <c r="L14" s="13">
        <v>3</v>
      </c>
      <c r="M14" s="9" t="s">
        <v>5</v>
      </c>
      <c r="N14" s="5">
        <f>COUNTIF('QUESTIONNAIRE 2019'!G6:G25,3)</f>
        <v>0</v>
      </c>
      <c r="O14" s="55">
        <f t="shared" si="3"/>
        <v>0</v>
      </c>
      <c r="R14" s="13">
        <v>3</v>
      </c>
      <c r="S14" s="9" t="s">
        <v>5</v>
      </c>
      <c r="T14" s="5">
        <f>COUNTIF('QUESTIONNAIRE 2019'!K6:K25,3)</f>
        <v>0</v>
      </c>
      <c r="U14" s="55">
        <f t="shared" si="4"/>
        <v>0</v>
      </c>
      <c r="X14" s="13">
        <v>3</v>
      </c>
      <c r="Y14" s="9" t="s">
        <v>5</v>
      </c>
      <c r="Z14" s="5">
        <f>COUNTIF('QUESTIONNAIRE 2019'!M6:M25,3)</f>
        <v>0</v>
      </c>
      <c r="AA14" s="55">
        <f t="shared" si="5"/>
        <v>0</v>
      </c>
    </row>
    <row r="15" spans="1:27" ht="15.75" thickBot="1" x14ac:dyDescent="0.3">
      <c r="F15" s="15">
        <v>4</v>
      </c>
      <c r="G15" s="16" t="s">
        <v>6</v>
      </c>
      <c r="H15" s="17">
        <f>COUNTIF('QUESTIONNAIRE 2019'!C6:C25,4)</f>
        <v>0</v>
      </c>
      <c r="I15" s="56">
        <f>H15/11</f>
        <v>0</v>
      </c>
      <c r="L15" s="15">
        <v>4</v>
      </c>
      <c r="M15" s="16" t="s">
        <v>6</v>
      </c>
      <c r="N15" s="17">
        <f>COUNTIF('QUESTIONNAIRE 2019'!G6:G25,4)</f>
        <v>0</v>
      </c>
      <c r="O15" s="56">
        <f>N15/11</f>
        <v>0</v>
      </c>
      <c r="R15" s="15">
        <v>4</v>
      </c>
      <c r="S15" s="16" t="s">
        <v>6</v>
      </c>
      <c r="T15" s="17">
        <f>COUNTIF('QUESTIONNAIRE 2019'!K6:K25,4)</f>
        <v>0</v>
      </c>
      <c r="U15" s="56">
        <f>T15/11</f>
        <v>0</v>
      </c>
      <c r="X15" s="15">
        <v>4</v>
      </c>
      <c r="Y15" s="16" t="s">
        <v>6</v>
      </c>
      <c r="Z15" s="17">
        <f>COUNTIF('QUESTIONNAIRE 2019'!M6:M25,4)</f>
        <v>0</v>
      </c>
      <c r="AA15" s="56">
        <f>Z15/11</f>
        <v>0</v>
      </c>
    </row>
    <row r="16" spans="1:27" ht="15.75" thickBot="1" x14ac:dyDescent="0.3"/>
    <row r="17" spans="1:28" x14ac:dyDescent="0.25">
      <c r="F17" s="41" t="s">
        <v>9</v>
      </c>
      <c r="G17" s="23" t="s">
        <v>71</v>
      </c>
      <c r="H17" s="24"/>
      <c r="I17" s="25"/>
      <c r="L17" s="39" t="s">
        <v>13</v>
      </c>
      <c r="M17" s="29" t="s">
        <v>59</v>
      </c>
      <c r="N17" s="27"/>
      <c r="O17" s="28"/>
      <c r="X17" s="33" t="s">
        <v>40</v>
      </c>
      <c r="Y17" s="36" t="s">
        <v>64</v>
      </c>
      <c r="Z17" s="34"/>
      <c r="AA17" s="35"/>
    </row>
    <row r="18" spans="1:28" ht="15.75" thickBot="1" x14ac:dyDescent="0.3">
      <c r="F18" s="10" t="s">
        <v>2</v>
      </c>
      <c r="G18" s="11" t="s">
        <v>44</v>
      </c>
      <c r="H18" s="11" t="s">
        <v>42</v>
      </c>
      <c r="I18" s="12" t="s">
        <v>43</v>
      </c>
      <c r="L18" s="10" t="s">
        <v>2</v>
      </c>
      <c r="M18" s="11" t="s">
        <v>44</v>
      </c>
      <c r="N18" s="11" t="s">
        <v>42</v>
      </c>
      <c r="O18" s="12" t="s">
        <v>43</v>
      </c>
      <c r="X18" s="10" t="s">
        <v>2</v>
      </c>
      <c r="Y18" s="11" t="s">
        <v>44</v>
      </c>
      <c r="Z18" s="11" t="s">
        <v>42</v>
      </c>
      <c r="AA18" s="12" t="s">
        <v>43</v>
      </c>
    </row>
    <row r="19" spans="1:28" ht="15.75" thickBot="1" x14ac:dyDescent="0.3">
      <c r="A19" s="71" t="s">
        <v>77</v>
      </c>
      <c r="B19" s="85" t="s">
        <v>43</v>
      </c>
      <c r="F19" s="13">
        <v>1</v>
      </c>
      <c r="G19" s="9" t="s">
        <v>3</v>
      </c>
      <c r="H19" s="5">
        <f>COUNTIF('QUESTIONNAIRE 2019'!D6:D25,1)</f>
        <v>7</v>
      </c>
      <c r="I19" s="55">
        <f t="shared" ref="I19:I21" si="6">H19/11</f>
        <v>0.63636363636363635</v>
      </c>
      <c r="L19" s="13">
        <v>1</v>
      </c>
      <c r="M19" s="9" t="s">
        <v>3</v>
      </c>
      <c r="N19" s="5">
        <f>COUNTIF('QUESTIONNAIRE 2019'!H6:H25,1)</f>
        <v>10</v>
      </c>
      <c r="O19" s="55">
        <f t="shared" ref="O19:O21" si="7">N19/11</f>
        <v>0.90909090909090906</v>
      </c>
      <c r="X19" s="13">
        <v>1</v>
      </c>
      <c r="Y19" s="9" t="s">
        <v>50</v>
      </c>
      <c r="Z19" s="5">
        <f>COUNTIF('QUESTIONNAIRE 2019'!N6:N24,1)</f>
        <v>11</v>
      </c>
      <c r="AA19" s="55">
        <f t="shared" ref="AA19:AA21" si="8">Z19/11</f>
        <v>1</v>
      </c>
    </row>
    <row r="20" spans="1:28" x14ac:dyDescent="0.25">
      <c r="A20" s="63" t="s">
        <v>76</v>
      </c>
      <c r="B20" s="86">
        <f>11/13</f>
        <v>0.84615384615384615</v>
      </c>
      <c r="C20" s="5"/>
      <c r="D20" s="5"/>
      <c r="F20" s="13">
        <v>2</v>
      </c>
      <c r="G20" s="9" t="s">
        <v>4</v>
      </c>
      <c r="H20" s="5">
        <f>COUNTIF('QUESTIONNAIRE 2019'!D6:D25,2)</f>
        <v>4</v>
      </c>
      <c r="I20" s="55">
        <f t="shared" si="6"/>
        <v>0.36363636363636365</v>
      </c>
      <c r="L20" s="13">
        <v>2</v>
      </c>
      <c r="M20" s="9" t="s">
        <v>4</v>
      </c>
      <c r="N20" s="5">
        <f>COUNTIF('QUESTIONNAIRE 2019'!H6:H25,2)</f>
        <v>1</v>
      </c>
      <c r="O20" s="55">
        <f t="shared" si="7"/>
        <v>9.0909090909090912E-2</v>
      </c>
      <c r="X20" s="13">
        <v>2</v>
      </c>
      <c r="Y20" s="9" t="s">
        <v>51</v>
      </c>
      <c r="Z20" s="5">
        <f>COUNTIF('QUESTIONNAIRE 2019'!N6:N25,2)</f>
        <v>0</v>
      </c>
      <c r="AA20" s="55">
        <f t="shared" si="8"/>
        <v>0</v>
      </c>
    </row>
    <row r="21" spans="1:28" ht="15.75" thickBot="1" x14ac:dyDescent="0.3">
      <c r="A21" s="64" t="s">
        <v>74</v>
      </c>
      <c r="B21" s="87">
        <f>2/13</f>
        <v>0.15384615384615385</v>
      </c>
      <c r="C21" s="5"/>
      <c r="D21" s="60"/>
      <c r="F21" s="13">
        <v>3</v>
      </c>
      <c r="G21" s="9" t="s">
        <v>5</v>
      </c>
      <c r="H21" s="5">
        <f>COUNTIF('QUESTIONNAIRE 2019'!D6:D25,3)</f>
        <v>0</v>
      </c>
      <c r="I21" s="55">
        <f t="shared" si="6"/>
        <v>0</v>
      </c>
      <c r="L21" s="13">
        <v>3</v>
      </c>
      <c r="M21" s="9" t="s">
        <v>5</v>
      </c>
      <c r="N21" s="5">
        <f>COUNTIF('QUESTIONNAIRE 2019'!H6:H25,3)</f>
        <v>0</v>
      </c>
      <c r="O21" s="55">
        <f t="shared" si="7"/>
        <v>0</v>
      </c>
      <c r="X21" s="13">
        <v>3</v>
      </c>
      <c r="Y21" s="9" t="s">
        <v>47</v>
      </c>
      <c r="Z21" s="5">
        <f>COUNTIF('QUESTIONNAIRE 2019'!N6:N26,3)</f>
        <v>0</v>
      </c>
      <c r="AA21" s="55">
        <f t="shared" si="8"/>
        <v>0</v>
      </c>
    </row>
    <row r="22" spans="1:28" ht="15.75" thickBot="1" x14ac:dyDescent="0.3">
      <c r="C22" s="83"/>
      <c r="D22" s="5"/>
      <c r="F22" s="15">
        <v>4</v>
      </c>
      <c r="G22" s="16" t="s">
        <v>6</v>
      </c>
      <c r="H22" s="17">
        <f>COUNTIF('QUESTIONNAIRE 2019'!D6:D25,4)</f>
        <v>0</v>
      </c>
      <c r="I22" s="56">
        <f>H22/11</f>
        <v>0</v>
      </c>
      <c r="L22" s="15">
        <v>4</v>
      </c>
      <c r="M22" s="16" t="s">
        <v>6</v>
      </c>
      <c r="N22" s="17">
        <f>COUNTIF('QUESTIONNAIRE 2019'!H6:H25,4)</f>
        <v>0</v>
      </c>
      <c r="O22" s="56">
        <f>N22/11</f>
        <v>0</v>
      </c>
      <c r="X22" s="15"/>
      <c r="Y22" s="16"/>
      <c r="Z22" s="17"/>
      <c r="AA22" s="18"/>
    </row>
    <row r="23" spans="1:28" ht="15.75" thickBot="1" x14ac:dyDescent="0.3">
      <c r="C23" s="84"/>
    </row>
    <row r="24" spans="1:28" ht="23.25" customHeight="1" x14ac:dyDescent="0.25">
      <c r="C24" s="84"/>
      <c r="F24" s="41" t="s">
        <v>10</v>
      </c>
      <c r="G24" s="23" t="s">
        <v>56</v>
      </c>
      <c r="H24" s="23"/>
      <c r="I24" s="26"/>
      <c r="L24" s="39" t="s">
        <v>14</v>
      </c>
      <c r="M24" s="109" t="s">
        <v>66</v>
      </c>
      <c r="N24" s="109"/>
      <c r="O24" s="110"/>
      <c r="X24" s="88"/>
      <c r="Y24" s="88"/>
      <c r="Z24" s="88"/>
      <c r="AA24" s="88"/>
      <c r="AB24" s="5"/>
    </row>
    <row r="25" spans="1:28" x14ac:dyDescent="0.25">
      <c r="F25" s="10" t="s">
        <v>2</v>
      </c>
      <c r="G25" s="11" t="s">
        <v>44</v>
      </c>
      <c r="H25" s="11" t="s">
        <v>42</v>
      </c>
      <c r="I25" s="12" t="s">
        <v>43</v>
      </c>
      <c r="L25" s="10" t="s">
        <v>2</v>
      </c>
      <c r="M25" s="11" t="s">
        <v>44</v>
      </c>
      <c r="N25" s="11" t="s">
        <v>42</v>
      </c>
      <c r="O25" s="12" t="s">
        <v>43</v>
      </c>
      <c r="X25" s="22"/>
      <c r="Y25" s="22"/>
      <c r="Z25" s="22"/>
      <c r="AA25" s="22"/>
      <c r="AB25" s="5"/>
    </row>
    <row r="26" spans="1:28" x14ac:dyDescent="0.25">
      <c r="F26" s="13">
        <v>1</v>
      </c>
      <c r="G26" s="9" t="s">
        <v>3</v>
      </c>
      <c r="H26" s="5">
        <f>COUNTIF('QUESTIONNAIRE 2019'!E6:E24,1)</f>
        <v>11</v>
      </c>
      <c r="I26" s="55">
        <f t="shared" ref="I26:I28" si="9">H26/11</f>
        <v>1</v>
      </c>
      <c r="L26" s="13">
        <v>1</v>
      </c>
      <c r="M26" s="9" t="s">
        <v>45</v>
      </c>
      <c r="N26" s="5">
        <f>COUNTIF('QUESTIONNAIRE 2019'!I6:I24,1)</f>
        <v>6</v>
      </c>
      <c r="O26" s="55">
        <f t="shared" ref="O26:O28" si="10">N26/11</f>
        <v>0.54545454545454541</v>
      </c>
      <c r="X26" s="22"/>
      <c r="Y26" s="22"/>
      <c r="Z26" s="22"/>
      <c r="AA26" s="22"/>
      <c r="AB26" s="5"/>
    </row>
    <row r="27" spans="1:28" x14ac:dyDescent="0.25">
      <c r="A27" s="69"/>
      <c r="F27" s="13">
        <v>2</v>
      </c>
      <c r="G27" s="9" t="s">
        <v>4</v>
      </c>
      <c r="H27" s="5">
        <f>COUNTIF('QUESTIONNAIRE 2019'!E6:E24,2)</f>
        <v>0</v>
      </c>
      <c r="I27" s="55">
        <f t="shared" si="9"/>
        <v>0</v>
      </c>
      <c r="L27" s="13">
        <v>2</v>
      </c>
      <c r="M27" s="9" t="s">
        <v>46</v>
      </c>
      <c r="N27" s="5">
        <f>COUNTIF('QUESTIONNAIRE 2019'!I6:I24,2)</f>
        <v>5</v>
      </c>
      <c r="O27" s="55">
        <f t="shared" si="10"/>
        <v>0.45454545454545453</v>
      </c>
      <c r="X27" s="22"/>
      <c r="Y27" s="22"/>
      <c r="Z27" s="22"/>
      <c r="AA27" s="22"/>
      <c r="AB27" s="5"/>
    </row>
    <row r="28" spans="1:28" x14ac:dyDescent="0.25">
      <c r="F28" s="13">
        <v>3</v>
      </c>
      <c r="G28" s="9" t="s">
        <v>5</v>
      </c>
      <c r="H28" s="5">
        <f>COUNTIF('QUESTIONNAIRE 2019'!E6:E24,3)</f>
        <v>0</v>
      </c>
      <c r="I28" s="55">
        <f t="shared" si="9"/>
        <v>0</v>
      </c>
      <c r="L28" s="13">
        <v>3</v>
      </c>
      <c r="M28" s="9" t="s">
        <v>47</v>
      </c>
      <c r="N28" s="5">
        <f>COUNTIF('QUESTIONNAIRE 2019'!I6:I24,3)</f>
        <v>0</v>
      </c>
      <c r="O28" s="55">
        <f t="shared" si="10"/>
        <v>0</v>
      </c>
      <c r="X28" s="22"/>
      <c r="Y28" s="22"/>
      <c r="Z28" s="22"/>
      <c r="AA28" s="22"/>
      <c r="AB28" s="5"/>
    </row>
    <row r="29" spans="1:28" ht="15.75" thickBot="1" x14ac:dyDescent="0.3">
      <c r="F29" s="15">
        <v>4</v>
      </c>
      <c r="G29" s="16" t="s">
        <v>6</v>
      </c>
      <c r="H29" s="17">
        <f>COUNTIF('QUESTIONNAIRE 2019'!E6:E24,4)</f>
        <v>0</v>
      </c>
      <c r="I29" s="56">
        <f>H29/11</f>
        <v>0</v>
      </c>
      <c r="L29" s="15"/>
      <c r="M29" s="16"/>
      <c r="N29" s="17"/>
      <c r="O29" s="18"/>
    </row>
    <row r="31" spans="1:28" x14ac:dyDescent="0.25">
      <c r="F31" s="108"/>
      <c r="G31" s="108"/>
      <c r="H31" s="5"/>
      <c r="I31" s="60"/>
    </row>
    <row r="32" spans="1:28" x14ac:dyDescent="0.25">
      <c r="F32" s="57"/>
      <c r="G32" s="57"/>
      <c r="H32" s="5"/>
      <c r="I32" s="60"/>
    </row>
    <row r="33" spans="6:9" x14ac:dyDescent="0.25">
      <c r="F33" s="106"/>
      <c r="G33" s="106"/>
      <c r="H33" s="11"/>
      <c r="I33" s="73"/>
    </row>
    <row r="34" spans="6:9" x14ac:dyDescent="0.25">
      <c r="F34" s="107"/>
      <c r="G34" s="107"/>
      <c r="H34" s="60"/>
      <c r="I34" s="5"/>
    </row>
    <row r="35" spans="6:9" x14ac:dyDescent="0.25">
      <c r="F35" s="107"/>
      <c r="G35" s="107"/>
      <c r="H35" s="60"/>
      <c r="I35" s="5"/>
    </row>
    <row r="36" spans="6:9" x14ac:dyDescent="0.25">
      <c r="F36" s="5"/>
      <c r="G36" s="5"/>
      <c r="H36" s="60"/>
      <c r="I36" s="5"/>
    </row>
    <row r="37" spans="6:9" x14ac:dyDescent="0.25">
      <c r="F37" s="5"/>
      <c r="G37" s="5"/>
      <c r="H37" s="5"/>
      <c r="I37" s="5"/>
    </row>
  </sheetData>
  <mergeCells count="10">
    <mergeCell ref="X1:AA1"/>
    <mergeCell ref="G3:I3"/>
    <mergeCell ref="F33:G33"/>
    <mergeCell ref="F34:G34"/>
    <mergeCell ref="F35:G35"/>
    <mergeCell ref="F31:G31"/>
    <mergeCell ref="M24:O24"/>
    <mergeCell ref="F1:I1"/>
    <mergeCell ref="L1:O1"/>
    <mergeCell ref="R1:U1"/>
  </mergeCells>
  <pageMargins left="0.70866141732283472" right="0.70866141732283472" top="0.74803149606299213" bottom="0.74803149606299213" header="0.31496062992125984" footer="0.31496062992125984"/>
  <pageSetup paperSize="127" scale="18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F14" sqref="F14"/>
    </sheetView>
  </sheetViews>
  <sheetFormatPr baseColWidth="10" defaultRowHeight="15" x14ac:dyDescent="0.25"/>
  <cols>
    <col min="4" max="5" width="11.42578125" customWidth="1"/>
    <col min="6" max="6" width="18.5703125" customWidth="1"/>
    <col min="7" max="7" width="11.42578125" customWidth="1"/>
  </cols>
  <sheetData>
    <row r="1" spans="1:24" ht="15.75" thickBot="1" x14ac:dyDescent="0.3">
      <c r="A1" s="111" t="s">
        <v>0</v>
      </c>
      <c r="B1" s="112"/>
      <c r="C1" s="112"/>
      <c r="D1" s="113"/>
      <c r="E1" s="65"/>
      <c r="H1" s="114" t="s">
        <v>38</v>
      </c>
      <c r="I1" s="115"/>
      <c r="J1" s="115"/>
      <c r="K1" s="116"/>
      <c r="O1" s="117" t="s">
        <v>48</v>
      </c>
      <c r="P1" s="118"/>
      <c r="Q1" s="118"/>
      <c r="R1" s="119"/>
      <c r="S1" s="19"/>
      <c r="U1" s="101" t="s">
        <v>41</v>
      </c>
      <c r="V1" s="102"/>
      <c r="W1" s="102"/>
      <c r="X1" s="103"/>
    </row>
    <row r="2" spans="1:24" ht="15.75" thickBot="1" x14ac:dyDescent="0.3"/>
    <row r="3" spans="1:24" x14ac:dyDescent="0.25">
      <c r="A3" s="41" t="s">
        <v>1</v>
      </c>
      <c r="B3" s="104" t="s">
        <v>54</v>
      </c>
      <c r="C3" s="104"/>
      <c r="D3" s="105"/>
      <c r="E3" s="66"/>
      <c r="H3" s="39" t="s">
        <v>11</v>
      </c>
      <c r="I3" s="27" t="s">
        <v>57</v>
      </c>
      <c r="J3" s="27"/>
      <c r="K3" s="28"/>
      <c r="O3" s="40" t="s">
        <v>15</v>
      </c>
      <c r="P3" s="30" t="s">
        <v>60</v>
      </c>
      <c r="Q3" s="31"/>
      <c r="R3" s="32"/>
      <c r="U3" s="33" t="s">
        <v>17</v>
      </c>
      <c r="V3" s="36" t="s">
        <v>63</v>
      </c>
      <c r="W3" s="34"/>
      <c r="X3" s="35"/>
    </row>
    <row r="4" spans="1:24" x14ac:dyDescent="0.25">
      <c r="A4" s="10" t="s">
        <v>2</v>
      </c>
      <c r="B4" s="11" t="s">
        <v>44</v>
      </c>
      <c r="C4" s="11" t="s">
        <v>42</v>
      </c>
      <c r="D4" s="12" t="s">
        <v>43</v>
      </c>
      <c r="E4" s="11"/>
      <c r="H4" s="10" t="s">
        <v>2</v>
      </c>
      <c r="I4" s="11" t="s">
        <v>44</v>
      </c>
      <c r="J4" s="11" t="s">
        <v>42</v>
      </c>
      <c r="K4" s="12" t="s">
        <v>43</v>
      </c>
      <c r="O4" s="10" t="s">
        <v>2</v>
      </c>
      <c r="P4" s="11" t="s">
        <v>44</v>
      </c>
      <c r="Q4" s="11" t="s">
        <v>42</v>
      </c>
      <c r="R4" s="12" t="s">
        <v>43</v>
      </c>
      <c r="U4" s="10" t="s">
        <v>2</v>
      </c>
      <c r="V4" s="11" t="s">
        <v>44</v>
      </c>
      <c r="W4" s="11" t="s">
        <v>42</v>
      </c>
      <c r="X4" s="12" t="s">
        <v>43</v>
      </c>
    </row>
    <row r="5" spans="1:24" x14ac:dyDescent="0.25">
      <c r="A5" s="13">
        <v>1</v>
      </c>
      <c r="B5" s="9" t="s">
        <v>3</v>
      </c>
      <c r="C5" s="5">
        <f>COUNTIF('QUESTIONNAIRE 2019'!B6:B24,1)</f>
        <v>11</v>
      </c>
      <c r="D5" s="55">
        <f>C5/13</f>
        <v>0.84615384615384615</v>
      </c>
      <c r="E5" s="60"/>
      <c r="H5" s="13">
        <v>1</v>
      </c>
      <c r="I5" s="9" t="s">
        <v>3</v>
      </c>
      <c r="J5" s="5">
        <f>COUNTIF('QUESTIONNAIRE 2019'!F6:F24,1)</f>
        <v>9</v>
      </c>
      <c r="K5" s="55">
        <f>J5/13</f>
        <v>0.69230769230769229</v>
      </c>
      <c r="O5" s="13">
        <v>1</v>
      </c>
      <c r="P5" s="9" t="s">
        <v>3</v>
      </c>
      <c r="Q5" s="5">
        <f>COUNTIF('QUESTIONNAIRE 2019'!J6:J24,1)</f>
        <v>10</v>
      </c>
      <c r="R5" s="55">
        <f>Q5/13</f>
        <v>0.76923076923076927</v>
      </c>
      <c r="U5" s="13">
        <v>1</v>
      </c>
      <c r="V5" s="9" t="s">
        <v>45</v>
      </c>
      <c r="W5" s="5">
        <f>COUNTIF('QUESTIONNAIRE 2019'!L6:L24,1)</f>
        <v>9</v>
      </c>
      <c r="X5" s="55">
        <f>W5/13</f>
        <v>0.69230769230769229</v>
      </c>
    </row>
    <row r="6" spans="1:24" x14ac:dyDescent="0.25">
      <c r="A6" s="13">
        <v>2</v>
      </c>
      <c r="B6" s="9" t="s">
        <v>4</v>
      </c>
      <c r="C6" s="5">
        <f>COUNTIF('QUESTIONNAIRE 2019'!B6:B24,2)</f>
        <v>0</v>
      </c>
      <c r="D6" s="55">
        <f t="shared" ref="D6:D8" si="0">C6/13</f>
        <v>0</v>
      </c>
      <c r="E6" s="60"/>
      <c r="H6" s="13">
        <v>2</v>
      </c>
      <c r="I6" s="9" t="s">
        <v>4</v>
      </c>
      <c r="J6" s="5">
        <f>COUNTIF('QUESTIONNAIRE 2019'!F6:F24,2)</f>
        <v>2</v>
      </c>
      <c r="K6" s="55">
        <f t="shared" ref="K6:K8" si="1">J6/13</f>
        <v>0.15384615384615385</v>
      </c>
      <c r="O6" s="13">
        <v>2</v>
      </c>
      <c r="P6" s="9" t="s">
        <v>4</v>
      </c>
      <c r="Q6" s="5">
        <f>COUNTIF('QUESTIONNAIRE 2019'!J7:J25,2)</f>
        <v>1</v>
      </c>
      <c r="R6" s="55">
        <f t="shared" ref="R6:R8" si="2">Q6/13</f>
        <v>7.6923076923076927E-2</v>
      </c>
      <c r="U6" s="13">
        <v>2</v>
      </c>
      <c r="V6" s="9" t="s">
        <v>49</v>
      </c>
      <c r="W6" s="5">
        <f>COUNTIF('QUESTIONNAIRE 2019'!L6:L24,2)</f>
        <v>2</v>
      </c>
      <c r="X6" s="55">
        <f t="shared" ref="X6:X7" si="3">W6/13</f>
        <v>0.15384615384615385</v>
      </c>
    </row>
    <row r="7" spans="1:24" x14ac:dyDescent="0.25">
      <c r="A7" s="13">
        <v>3</v>
      </c>
      <c r="B7" s="9" t="s">
        <v>5</v>
      </c>
      <c r="C7" s="5">
        <f>COUNTIF('QUESTIONNAIRE 2019'!B6:B24,3)</f>
        <v>0</v>
      </c>
      <c r="D7" s="55">
        <f t="shared" si="0"/>
        <v>0</v>
      </c>
      <c r="E7" s="60"/>
      <c r="H7" s="13">
        <v>3</v>
      </c>
      <c r="I7" s="9" t="s">
        <v>5</v>
      </c>
      <c r="J7" s="5">
        <f>COUNTIF('QUESTIONNAIRE 2019'!F6:F24,3)</f>
        <v>0</v>
      </c>
      <c r="K7" s="55">
        <f t="shared" si="1"/>
        <v>0</v>
      </c>
      <c r="O7" s="13">
        <v>3</v>
      </c>
      <c r="P7" s="9" t="s">
        <v>5</v>
      </c>
      <c r="Q7" s="5">
        <f>COUNTIF('QUESTIONNAIRE 2019'!J8:J26,3)</f>
        <v>0</v>
      </c>
      <c r="R7" s="55">
        <f t="shared" si="2"/>
        <v>0</v>
      </c>
      <c r="U7" s="13">
        <v>3</v>
      </c>
      <c r="V7" s="9" t="s">
        <v>47</v>
      </c>
      <c r="W7" s="5">
        <f>COUNTIF('QUESTIONNAIRE 2019'!L6:L24,3)</f>
        <v>0</v>
      </c>
      <c r="X7" s="55">
        <f t="shared" si="3"/>
        <v>0</v>
      </c>
    </row>
    <row r="8" spans="1:24" ht="15.75" thickBot="1" x14ac:dyDescent="0.3">
      <c r="A8" s="15">
        <v>4</v>
      </c>
      <c r="B8" s="16" t="s">
        <v>6</v>
      </c>
      <c r="C8" s="17">
        <f>COUNTIF('QUESTIONNAIRE 2019'!B6:B24,4)</f>
        <v>0</v>
      </c>
      <c r="D8" s="56">
        <f t="shared" si="0"/>
        <v>0</v>
      </c>
      <c r="E8" s="60"/>
      <c r="H8" s="15">
        <v>4</v>
      </c>
      <c r="I8" s="16" t="s">
        <v>6</v>
      </c>
      <c r="J8" s="17">
        <f>COUNTIF('QUESTIONNAIRE 2019'!F6:F24,4)</f>
        <v>0</v>
      </c>
      <c r="K8" s="56">
        <f t="shared" si="1"/>
        <v>0</v>
      </c>
      <c r="O8" s="15">
        <v>4</v>
      </c>
      <c r="P8" s="16" t="s">
        <v>6</v>
      </c>
      <c r="Q8" s="17">
        <f>COUNTIF('QUESTIONNAIRE 2019'!J9:J27,4)</f>
        <v>0</v>
      </c>
      <c r="R8" s="56">
        <f t="shared" si="2"/>
        <v>0</v>
      </c>
      <c r="U8" s="15"/>
      <c r="V8" s="16"/>
      <c r="W8" s="17"/>
      <c r="X8" s="18"/>
    </row>
    <row r="9" spans="1:24" ht="15.75" thickBot="1" x14ac:dyDescent="0.3"/>
    <row r="10" spans="1:24" x14ac:dyDescent="0.25">
      <c r="A10" s="41" t="s">
        <v>8</v>
      </c>
      <c r="B10" s="23" t="s">
        <v>55</v>
      </c>
      <c r="C10" s="24"/>
      <c r="D10" s="25"/>
      <c r="E10" s="67"/>
      <c r="H10" s="39" t="s">
        <v>12</v>
      </c>
      <c r="I10" s="29" t="s">
        <v>58</v>
      </c>
      <c r="J10" s="27"/>
      <c r="K10" s="28"/>
      <c r="O10" s="40" t="s">
        <v>16</v>
      </c>
      <c r="P10" s="30" t="s">
        <v>61</v>
      </c>
      <c r="Q10" s="31"/>
      <c r="R10" s="32"/>
      <c r="U10" s="33" t="s">
        <v>18</v>
      </c>
      <c r="V10" s="36" t="s">
        <v>62</v>
      </c>
      <c r="W10" s="34"/>
      <c r="X10" s="35"/>
    </row>
    <row r="11" spans="1:24" x14ac:dyDescent="0.25">
      <c r="A11" s="10" t="s">
        <v>2</v>
      </c>
      <c r="B11" s="11" t="s">
        <v>44</v>
      </c>
      <c r="C11" s="11" t="s">
        <v>42</v>
      </c>
      <c r="D11" s="12" t="s">
        <v>43</v>
      </c>
      <c r="E11" s="11"/>
      <c r="H11" s="10" t="s">
        <v>2</v>
      </c>
      <c r="I11" s="11" t="s">
        <v>44</v>
      </c>
      <c r="J11" s="11" t="s">
        <v>42</v>
      </c>
      <c r="K11" s="12" t="s">
        <v>43</v>
      </c>
      <c r="O11" s="10" t="s">
        <v>2</v>
      </c>
      <c r="P11" s="11" t="s">
        <v>44</v>
      </c>
      <c r="Q11" s="11" t="s">
        <v>42</v>
      </c>
      <c r="R11" s="12" t="s">
        <v>43</v>
      </c>
      <c r="U11" s="10" t="s">
        <v>2</v>
      </c>
      <c r="V11" s="11" t="s">
        <v>44</v>
      </c>
      <c r="W11" s="11" t="s">
        <v>42</v>
      </c>
      <c r="X11" s="12" t="s">
        <v>43</v>
      </c>
    </row>
    <row r="12" spans="1:24" x14ac:dyDescent="0.25">
      <c r="A12" s="13">
        <v>1</v>
      </c>
      <c r="B12" s="9" t="s">
        <v>3</v>
      </c>
      <c r="C12" s="5">
        <f>COUNTIF('QUESTIONNAIRE 2019'!C6:C24,1)</f>
        <v>6</v>
      </c>
      <c r="D12" s="55">
        <f t="shared" ref="D12:D15" si="4">C12/13</f>
        <v>0.46153846153846156</v>
      </c>
      <c r="E12" s="60"/>
      <c r="H12" s="13">
        <v>1</v>
      </c>
      <c r="I12" s="9" t="s">
        <v>3</v>
      </c>
      <c r="J12" s="5">
        <f>COUNTIF('QUESTIONNAIRE 2019'!G6:G24,1)</f>
        <v>9</v>
      </c>
      <c r="K12" s="55">
        <f>J12/13</f>
        <v>0.69230769230769229</v>
      </c>
      <c r="O12" s="13">
        <v>1</v>
      </c>
      <c r="P12" s="9" t="s">
        <v>3</v>
      </c>
      <c r="Q12" s="5">
        <f>COUNTIF('QUESTIONNAIRE 2019'!K6:K24,1)</f>
        <v>10</v>
      </c>
      <c r="R12" s="55">
        <f t="shared" ref="R12:R15" si="5">Q12/13</f>
        <v>0.76923076923076927</v>
      </c>
      <c r="U12" s="13">
        <v>1</v>
      </c>
      <c r="V12" s="9" t="s">
        <v>3</v>
      </c>
      <c r="W12" s="5">
        <f>COUNTIF('QUESTIONNAIRE 2019'!M6:M24,1)</f>
        <v>8</v>
      </c>
      <c r="X12" s="55">
        <f>W12/13</f>
        <v>0.61538461538461542</v>
      </c>
    </row>
    <row r="13" spans="1:24" x14ac:dyDescent="0.25">
      <c r="A13" s="13">
        <v>2</v>
      </c>
      <c r="B13" s="9" t="s">
        <v>4</v>
      </c>
      <c r="C13" s="5">
        <f>COUNTIF('QUESTIONNAIRE 2019'!C6:C24,2)</f>
        <v>5</v>
      </c>
      <c r="D13" s="55">
        <f t="shared" si="4"/>
        <v>0.38461538461538464</v>
      </c>
      <c r="E13" s="60"/>
      <c r="H13" s="13">
        <v>2</v>
      </c>
      <c r="I13" s="9" t="s">
        <v>4</v>
      </c>
      <c r="J13" s="5">
        <f>COUNTIF('QUESTIONNAIRE 2019'!G6:G24,2)</f>
        <v>2</v>
      </c>
      <c r="K13" s="55">
        <f t="shared" ref="K13:K15" si="6">J13/13</f>
        <v>0.15384615384615385</v>
      </c>
      <c r="O13" s="13">
        <v>2</v>
      </c>
      <c r="P13" s="9" t="s">
        <v>4</v>
      </c>
      <c r="Q13" s="5">
        <f>COUNTIF('QUESTIONNAIRE 2019'!K7:K25,2)</f>
        <v>1</v>
      </c>
      <c r="R13" s="55">
        <f t="shared" si="5"/>
        <v>7.6923076923076927E-2</v>
      </c>
      <c r="U13" s="13">
        <v>2</v>
      </c>
      <c r="V13" s="9" t="s">
        <v>4</v>
      </c>
      <c r="W13" s="5">
        <f>COUNTIF('QUESTIONNAIRE 2019'!M7:M25,2)</f>
        <v>3</v>
      </c>
      <c r="X13" s="55">
        <f t="shared" ref="X13:X15" si="7">W13/13</f>
        <v>0.23076923076923078</v>
      </c>
    </row>
    <row r="14" spans="1:24" x14ac:dyDescent="0.25">
      <c r="A14" s="13">
        <v>3</v>
      </c>
      <c r="B14" s="9" t="s">
        <v>5</v>
      </c>
      <c r="C14" s="5">
        <f>COUNTIF('QUESTIONNAIRE 2019'!C6:C24,3)</f>
        <v>0</v>
      </c>
      <c r="D14" s="55">
        <f t="shared" si="4"/>
        <v>0</v>
      </c>
      <c r="E14" s="60"/>
      <c r="H14" s="13">
        <v>3</v>
      </c>
      <c r="I14" s="9" t="s">
        <v>5</v>
      </c>
      <c r="J14" s="5">
        <f>COUNTIF('QUESTIONNAIRE 2019'!G6:G24,3)</f>
        <v>0</v>
      </c>
      <c r="K14" s="55">
        <f t="shared" si="6"/>
        <v>0</v>
      </c>
      <c r="O14" s="13">
        <v>3</v>
      </c>
      <c r="P14" s="9" t="s">
        <v>5</v>
      </c>
      <c r="Q14" s="5">
        <f>COUNTIF('QUESTIONNAIRE 2019'!K8:K26,3)</f>
        <v>0</v>
      </c>
      <c r="R14" s="55">
        <f t="shared" si="5"/>
        <v>0</v>
      </c>
      <c r="U14" s="13">
        <v>3</v>
      </c>
      <c r="V14" s="9" t="s">
        <v>5</v>
      </c>
      <c r="W14" s="5">
        <f>COUNTIF('QUESTIONNAIRE 2019'!M8:M26,3)</f>
        <v>0</v>
      </c>
      <c r="X14" s="55">
        <f t="shared" si="7"/>
        <v>0</v>
      </c>
    </row>
    <row r="15" spans="1:24" ht="15.75" thickBot="1" x14ac:dyDescent="0.3">
      <c r="A15" s="15">
        <v>4</v>
      </c>
      <c r="B15" s="16" t="s">
        <v>6</v>
      </c>
      <c r="C15" s="17">
        <f>COUNTIF('QUESTIONNAIRE 2019'!C6:C24,4)</f>
        <v>0</v>
      </c>
      <c r="D15" s="56">
        <f t="shared" si="4"/>
        <v>0</v>
      </c>
      <c r="E15" s="60"/>
      <c r="H15" s="15">
        <v>4</v>
      </c>
      <c r="I15" s="16" t="s">
        <v>6</v>
      </c>
      <c r="J15" s="17">
        <f>COUNTIF('QUESTIONNAIRE 2019'!G6:G24,4)</f>
        <v>0</v>
      </c>
      <c r="K15" s="56">
        <f t="shared" si="6"/>
        <v>0</v>
      </c>
      <c r="O15" s="15">
        <v>4</v>
      </c>
      <c r="P15" s="16" t="s">
        <v>6</v>
      </c>
      <c r="Q15" s="17">
        <f>COUNTIF('QUESTIONNAIRE 2019'!K9:K27,4)</f>
        <v>0</v>
      </c>
      <c r="R15" s="56">
        <f t="shared" si="5"/>
        <v>0</v>
      </c>
      <c r="U15" s="15">
        <v>4</v>
      </c>
      <c r="V15" s="16" t="s">
        <v>6</v>
      </c>
      <c r="W15" s="17">
        <f>COUNTIF('QUESTIONNAIRE 2019'!M9:M27,4)</f>
        <v>0</v>
      </c>
      <c r="X15" s="56">
        <f t="shared" si="7"/>
        <v>0</v>
      </c>
    </row>
    <row r="16" spans="1:24" ht="15.75" thickBot="1" x14ac:dyDescent="0.3"/>
    <row r="17" spans="1:24" x14ac:dyDescent="0.25">
      <c r="A17" s="41" t="s">
        <v>9</v>
      </c>
      <c r="B17" s="23" t="s">
        <v>71</v>
      </c>
      <c r="C17" s="24"/>
      <c r="D17" s="25"/>
      <c r="E17" s="67"/>
      <c r="H17" s="39" t="s">
        <v>13</v>
      </c>
      <c r="I17" s="29" t="s">
        <v>59</v>
      </c>
      <c r="J17" s="27"/>
      <c r="K17" s="28"/>
      <c r="U17" s="33" t="s">
        <v>40</v>
      </c>
      <c r="V17" s="36" t="s">
        <v>64</v>
      </c>
      <c r="W17" s="34"/>
      <c r="X17" s="35"/>
    </row>
    <row r="18" spans="1:24" x14ac:dyDescent="0.25">
      <c r="A18" s="10" t="s">
        <v>2</v>
      </c>
      <c r="B18" s="11" t="s">
        <v>44</v>
      </c>
      <c r="C18" s="11" t="s">
        <v>42</v>
      </c>
      <c r="D18" s="12" t="s">
        <v>43</v>
      </c>
      <c r="E18" s="11"/>
      <c r="H18" s="10" t="s">
        <v>2</v>
      </c>
      <c r="I18" s="11" t="s">
        <v>44</v>
      </c>
      <c r="J18" s="11" t="s">
        <v>42</v>
      </c>
      <c r="K18" s="12" t="s">
        <v>43</v>
      </c>
      <c r="U18" s="10" t="s">
        <v>2</v>
      </c>
      <c r="V18" s="11" t="s">
        <v>44</v>
      </c>
      <c r="W18" s="11" t="s">
        <v>42</v>
      </c>
      <c r="X18" s="12" t="s">
        <v>43</v>
      </c>
    </row>
    <row r="19" spans="1:24" x14ac:dyDescent="0.25">
      <c r="A19" s="13">
        <v>1</v>
      </c>
      <c r="B19" s="9" t="s">
        <v>3</v>
      </c>
      <c r="C19" s="5">
        <f>COUNTIF('QUESTIONNAIRE 2019'!D6:D24,1)</f>
        <v>7</v>
      </c>
      <c r="D19" s="55">
        <f t="shared" ref="D19:D22" si="8">C19/13</f>
        <v>0.53846153846153844</v>
      </c>
      <c r="E19" s="60"/>
      <c r="H19" s="13">
        <v>1</v>
      </c>
      <c r="I19" s="9" t="s">
        <v>3</v>
      </c>
      <c r="J19" s="5">
        <f>COUNTIF('QUESTIONNAIRE 2019'!H6:H24,1)</f>
        <v>10</v>
      </c>
      <c r="K19" s="55">
        <f>J19/13</f>
        <v>0.76923076923076927</v>
      </c>
      <c r="U19" s="13">
        <v>1</v>
      </c>
      <c r="V19" s="9" t="s">
        <v>50</v>
      </c>
      <c r="W19" s="5">
        <f>COUNTIF('QUESTIONNAIRE 2019'!N6:N24,1)</f>
        <v>11</v>
      </c>
      <c r="X19" s="55">
        <f>W19/13</f>
        <v>0.84615384615384615</v>
      </c>
    </row>
    <row r="20" spans="1:24" x14ac:dyDescent="0.25">
      <c r="A20" s="13">
        <v>2</v>
      </c>
      <c r="B20" s="9" t="s">
        <v>4</v>
      </c>
      <c r="C20" s="5">
        <f>COUNTIF('QUESTIONNAIRE 2019'!D6:D24,2)</f>
        <v>4</v>
      </c>
      <c r="D20" s="55">
        <f t="shared" si="8"/>
        <v>0.30769230769230771</v>
      </c>
      <c r="E20" s="60"/>
      <c r="H20" s="13">
        <v>2</v>
      </c>
      <c r="I20" s="9" t="s">
        <v>4</v>
      </c>
      <c r="J20" s="5">
        <f>COUNTIF('QUESTIONNAIRE 2019'!H6:H24,2)</f>
        <v>1</v>
      </c>
      <c r="K20" s="55">
        <f t="shared" ref="K20:K22" si="9">J20/13</f>
        <v>7.6923076923076927E-2</v>
      </c>
      <c r="U20" s="13">
        <v>2</v>
      </c>
      <c r="V20" s="9" t="s">
        <v>51</v>
      </c>
      <c r="W20" s="5">
        <f>COUNTIF('QUESTIONNAIRE 2019'!N7:N25,2)</f>
        <v>0</v>
      </c>
      <c r="X20" s="55">
        <f t="shared" ref="X20:X21" si="10">W20/13</f>
        <v>0</v>
      </c>
    </row>
    <row r="21" spans="1:24" x14ac:dyDescent="0.25">
      <c r="A21" s="13">
        <v>3</v>
      </c>
      <c r="B21" s="9" t="s">
        <v>5</v>
      </c>
      <c r="C21" s="5">
        <f>COUNTIF('QUESTIONNAIRE 2019'!D6:D24,3)</f>
        <v>0</v>
      </c>
      <c r="D21" s="55">
        <f t="shared" si="8"/>
        <v>0</v>
      </c>
      <c r="E21" s="60"/>
      <c r="H21" s="13">
        <v>3</v>
      </c>
      <c r="I21" s="9" t="s">
        <v>5</v>
      </c>
      <c r="J21" s="5">
        <f>COUNTIF('QUESTIONNAIRE 2019'!H6:H24,3)</f>
        <v>0</v>
      </c>
      <c r="K21" s="55">
        <f t="shared" si="9"/>
        <v>0</v>
      </c>
      <c r="U21" s="13">
        <v>3</v>
      </c>
      <c r="V21" s="9" t="s">
        <v>47</v>
      </c>
      <c r="W21" s="5">
        <f>COUNTIF('QUESTIONNAIRE 2019'!N8:N26,3)</f>
        <v>0</v>
      </c>
      <c r="X21" s="55">
        <f t="shared" si="10"/>
        <v>0</v>
      </c>
    </row>
    <row r="22" spans="1:24" ht="15.75" thickBot="1" x14ac:dyDescent="0.3">
      <c r="A22" s="15">
        <v>4</v>
      </c>
      <c r="B22" s="16" t="s">
        <v>6</v>
      </c>
      <c r="C22" s="17">
        <f>COUNTIF('QUESTIONNAIRE 2019'!D6:D24,4)</f>
        <v>0</v>
      </c>
      <c r="D22" s="56">
        <f t="shared" si="8"/>
        <v>0</v>
      </c>
      <c r="E22" s="60"/>
      <c r="H22" s="15">
        <v>4</v>
      </c>
      <c r="I22" s="16" t="s">
        <v>6</v>
      </c>
      <c r="J22" s="17">
        <f>COUNTIF('QUESTIONNAIRE 2019'!H6:H24,4)</f>
        <v>0</v>
      </c>
      <c r="K22" s="56">
        <f t="shared" si="9"/>
        <v>0</v>
      </c>
      <c r="U22" s="15"/>
      <c r="V22" s="16"/>
      <c r="W22" s="17"/>
      <c r="X22" s="18"/>
    </row>
    <row r="23" spans="1:24" ht="15.75" thickBot="1" x14ac:dyDescent="0.3"/>
    <row r="24" spans="1:24" x14ac:dyDescent="0.25">
      <c r="A24" s="41" t="s">
        <v>10</v>
      </c>
      <c r="B24" s="23" t="s">
        <v>56</v>
      </c>
      <c r="C24" s="23"/>
      <c r="D24" s="26"/>
      <c r="E24" s="68"/>
      <c r="H24" s="39" t="s">
        <v>14</v>
      </c>
      <c r="I24" s="109" t="s">
        <v>66</v>
      </c>
      <c r="J24" s="109"/>
      <c r="K24" s="110"/>
      <c r="U24" s="37" t="s">
        <v>65</v>
      </c>
      <c r="V24" s="36"/>
      <c r="W24" s="36"/>
      <c r="X24" s="38"/>
    </row>
    <row r="25" spans="1:24" x14ac:dyDescent="0.25">
      <c r="A25" s="10" t="s">
        <v>2</v>
      </c>
      <c r="B25" s="11" t="s">
        <v>44</v>
      </c>
      <c r="C25" s="11" t="s">
        <v>42</v>
      </c>
      <c r="D25" s="12" t="s">
        <v>43</v>
      </c>
      <c r="E25" s="11"/>
      <c r="H25" s="10" t="s">
        <v>2</v>
      </c>
      <c r="I25" s="11" t="s">
        <v>44</v>
      </c>
      <c r="J25" s="11" t="s">
        <v>42</v>
      </c>
      <c r="K25" s="12" t="s">
        <v>43</v>
      </c>
      <c r="U25" s="20"/>
      <c r="V25" s="5"/>
      <c r="W25" s="5"/>
      <c r="X25" s="14"/>
    </row>
    <row r="26" spans="1:24" x14ac:dyDescent="0.25">
      <c r="A26" s="13">
        <v>1</v>
      </c>
      <c r="B26" s="9" t="s">
        <v>3</v>
      </c>
      <c r="C26" s="5">
        <f>COUNTIF('QUESTIONNAIRE 2019'!E6:E24,1)</f>
        <v>11</v>
      </c>
      <c r="D26" s="55">
        <f t="shared" ref="D26:D29" si="11">C26/13</f>
        <v>0.84615384615384615</v>
      </c>
      <c r="E26" s="60"/>
      <c r="H26" s="13">
        <v>1</v>
      </c>
      <c r="I26" s="9" t="s">
        <v>45</v>
      </c>
      <c r="J26" s="5">
        <f>COUNTIF('QUESTIONNAIRE 2019'!I6:I24,1)</f>
        <v>6</v>
      </c>
      <c r="K26" s="55">
        <f>J26/13</f>
        <v>0.46153846153846156</v>
      </c>
      <c r="U26" s="20"/>
      <c r="V26" s="5"/>
      <c r="W26" s="5"/>
      <c r="X26" s="14"/>
    </row>
    <row r="27" spans="1:24" x14ac:dyDescent="0.25">
      <c r="A27" s="13">
        <v>2</v>
      </c>
      <c r="B27" s="9" t="s">
        <v>4</v>
      </c>
      <c r="C27" s="5">
        <f>COUNTIF('QUESTIONNAIRE 2019'!E6:E24,2)</f>
        <v>0</v>
      </c>
      <c r="D27" s="55">
        <f t="shared" si="11"/>
        <v>0</v>
      </c>
      <c r="E27" s="60"/>
      <c r="H27" s="13">
        <v>2</v>
      </c>
      <c r="I27" s="9" t="s">
        <v>46</v>
      </c>
      <c r="J27" s="5">
        <f>COUNTIF('QUESTIONNAIRE 2019'!I6:I24,2)</f>
        <v>5</v>
      </c>
      <c r="K27" s="55">
        <f t="shared" ref="K27:K28" si="12">J27/13</f>
        <v>0.38461538461538464</v>
      </c>
      <c r="U27" s="20"/>
      <c r="V27" s="5"/>
      <c r="W27" s="5"/>
      <c r="X27" s="14"/>
    </row>
    <row r="28" spans="1:24" ht="15.75" thickBot="1" x14ac:dyDescent="0.3">
      <c r="A28" s="13">
        <v>3</v>
      </c>
      <c r="B28" s="9" t="s">
        <v>5</v>
      </c>
      <c r="C28" s="5">
        <f>COUNTIF('QUESTIONNAIRE 2019'!E6:E24,3)</f>
        <v>0</v>
      </c>
      <c r="D28" s="55">
        <f t="shared" si="11"/>
        <v>0</v>
      </c>
      <c r="E28" s="60"/>
      <c r="H28" s="13">
        <v>3</v>
      </c>
      <c r="I28" s="9" t="s">
        <v>47</v>
      </c>
      <c r="J28" s="5">
        <f>COUNTIF('QUESTIONNAIRE 2019'!I6:I24,3)</f>
        <v>0</v>
      </c>
      <c r="K28" s="55">
        <f t="shared" si="12"/>
        <v>0</v>
      </c>
      <c r="U28" s="21"/>
      <c r="V28" s="17"/>
      <c r="W28" s="17"/>
      <c r="X28" s="18"/>
    </row>
    <row r="29" spans="1:24" ht="15.75" thickBot="1" x14ac:dyDescent="0.3">
      <c r="A29" s="15">
        <v>4</v>
      </c>
      <c r="B29" s="16" t="s">
        <v>6</v>
      </c>
      <c r="C29" s="17">
        <f>COUNTIF('QUESTIONNAIRE 2019'!E6:E24,4)</f>
        <v>0</v>
      </c>
      <c r="D29" s="56">
        <f t="shared" si="11"/>
        <v>0</v>
      </c>
      <c r="E29" s="60"/>
      <c r="H29" s="15"/>
      <c r="I29" s="16"/>
      <c r="J29" s="17"/>
      <c r="K29" s="18"/>
    </row>
    <row r="30" spans="1:24" ht="15.75" thickBot="1" x14ac:dyDescent="0.3"/>
    <row r="31" spans="1:24" ht="15.75" thickBot="1" x14ac:dyDescent="0.3">
      <c r="A31" s="120" t="s">
        <v>68</v>
      </c>
      <c r="B31" s="121"/>
      <c r="C31" s="58">
        <v>11</v>
      </c>
      <c r="D31" s="59">
        <f>C31/13</f>
        <v>0.84615384615384615</v>
      </c>
      <c r="E31" s="60"/>
    </row>
    <row r="32" spans="1:24" ht="15.75" thickBot="1" x14ac:dyDescent="0.3">
      <c r="A32" s="57"/>
      <c r="B32" s="57"/>
      <c r="C32" s="5"/>
      <c r="D32" s="60"/>
      <c r="E32" s="60"/>
    </row>
    <row r="33" spans="2:5" x14ac:dyDescent="0.25">
      <c r="B33" s="62" t="s">
        <v>44</v>
      </c>
      <c r="C33" s="61" t="s">
        <v>43</v>
      </c>
      <c r="D33" s="62" t="s">
        <v>42</v>
      </c>
      <c r="E33" s="11"/>
    </row>
    <row r="34" spans="2:5" x14ac:dyDescent="0.25">
      <c r="B34" s="63" t="s">
        <v>69</v>
      </c>
      <c r="C34" s="55">
        <f>D34/13</f>
        <v>0.46153846153846156</v>
      </c>
      <c r="D34" s="63">
        <v>6</v>
      </c>
      <c r="E34" s="5"/>
    </row>
    <row r="35" spans="2:5" ht="15.75" thickBot="1" x14ac:dyDescent="0.3">
      <c r="B35" s="64" t="s">
        <v>70</v>
      </c>
      <c r="C35" s="56">
        <f>D35/13</f>
        <v>0.38461538461538464</v>
      </c>
      <c r="D35" s="64">
        <v>5</v>
      </c>
      <c r="E35" s="5"/>
    </row>
  </sheetData>
  <mergeCells count="7">
    <mergeCell ref="A31:B31"/>
    <mergeCell ref="A1:D1"/>
    <mergeCell ref="H1:K1"/>
    <mergeCell ref="O1:R1"/>
    <mergeCell ref="U1:X1"/>
    <mergeCell ref="B3:D3"/>
    <mergeCell ref="I24:K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QUESTIONNAIRE 2019</vt:lpstr>
      <vt:lpstr>TABLEAU POURCENTAGE 2019</vt:lpstr>
      <vt:lpstr>Feuil1</vt:lpstr>
      <vt:lpstr>'TABLEAU POURCENTAGE 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AUBINEAU</dc:creator>
  <cp:lastModifiedBy>Seca Dominique</cp:lastModifiedBy>
  <cp:lastPrinted>2021-03-22T11:15:44Z</cp:lastPrinted>
  <dcterms:created xsi:type="dcterms:W3CDTF">2021-03-17T08:26:05Z</dcterms:created>
  <dcterms:modified xsi:type="dcterms:W3CDTF">2021-05-25T07:08:46Z</dcterms:modified>
</cp:coreProperties>
</file>